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lemoa\Commercial\Izabel reports\ANTAQ_ANP\"/>
    </mc:Choice>
  </mc:AlternateContent>
  <bookViews>
    <workbookView xWindow="0" yWindow="0" windowWidth="20490" windowHeight="7455" firstSheet="6" activeTab="6"/>
  </bookViews>
  <sheets>
    <sheet name="Bases de calculo Jan21" sheetId="4" state="hidden" r:id="rId1"/>
    <sheet name="Tabela ANTAQ" sheetId="3" state="hidden" r:id="rId2"/>
    <sheet name="Inflacao IGPM" sheetId="2" state="hidden" r:id="rId3"/>
    <sheet name="Inflacao IPCA" sheetId="5" state="hidden" r:id="rId4"/>
    <sheet name="Bases de calculo Dez21" sheetId="6" state="hidden" r:id="rId5"/>
    <sheet name="Bases de calculo Dez21 resumido" sheetId="8" state="hidden" r:id="rId6"/>
    <sheet name="Bases de calculo Fev23" sheetId="10"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6" i="8" l="1"/>
  <c r="F8" i="6"/>
  <c r="F7" i="6"/>
  <c r="F6" i="6"/>
  <c r="U14" i="6"/>
  <c r="R14" i="6"/>
  <c r="O14" i="6"/>
  <c r="L14" i="6"/>
  <c r="I14" i="6"/>
  <c r="F14" i="6"/>
  <c r="U13" i="6"/>
  <c r="R13" i="6"/>
  <c r="O13" i="6"/>
  <c r="L13" i="6"/>
  <c r="I13" i="6"/>
  <c r="F13" i="6"/>
  <c r="U12" i="6"/>
  <c r="R12" i="6"/>
  <c r="O12" i="6"/>
  <c r="L12" i="6"/>
  <c r="I12" i="6"/>
  <c r="F12" i="6"/>
  <c r="U11" i="6"/>
  <c r="R11" i="6"/>
  <c r="O11" i="6"/>
  <c r="L11" i="6"/>
  <c r="I11" i="6"/>
  <c r="F11" i="6"/>
  <c r="U10" i="6"/>
  <c r="R10" i="6"/>
  <c r="O10" i="6"/>
  <c r="L10" i="6"/>
  <c r="I10" i="6"/>
  <c r="F10" i="6"/>
  <c r="U9" i="6"/>
  <c r="R9" i="6"/>
  <c r="O9" i="6"/>
  <c r="L9" i="6"/>
  <c r="I9" i="6"/>
  <c r="F9" i="6"/>
  <c r="U7" i="6"/>
  <c r="R7" i="6"/>
  <c r="O7" i="6"/>
  <c r="L7" i="6"/>
  <c r="I7" i="6"/>
  <c r="U6" i="6"/>
  <c r="R6" i="6"/>
  <c r="O6" i="6"/>
  <c r="L6" i="6"/>
  <c r="I6" i="6"/>
  <c r="D5" i="4" l="1"/>
  <c r="D12" i="4"/>
  <c r="D11" i="4"/>
  <c r="D10" i="4"/>
  <c r="D9" i="4"/>
  <c r="D8" i="4"/>
  <c r="D7" i="4"/>
  <c r="D6" i="4"/>
  <c r="F12" i="4"/>
  <c r="F11" i="4"/>
  <c r="F10" i="4"/>
  <c r="F9" i="4"/>
  <c r="F8" i="4"/>
  <c r="F7" i="4"/>
  <c r="F6" i="4"/>
  <c r="F5" i="4"/>
  <c r="U12" i="4" l="1"/>
  <c r="R12" i="4"/>
  <c r="O12" i="4"/>
  <c r="L12" i="4"/>
  <c r="I12" i="4"/>
  <c r="U11" i="4"/>
  <c r="R11" i="4"/>
  <c r="O11" i="4"/>
  <c r="L11" i="4"/>
  <c r="I11" i="4"/>
  <c r="U10" i="4"/>
  <c r="R10" i="4"/>
  <c r="O10" i="4"/>
  <c r="L10" i="4"/>
  <c r="I10" i="4"/>
  <c r="U9" i="4"/>
  <c r="R9" i="4"/>
  <c r="O9" i="4"/>
  <c r="L9" i="4"/>
  <c r="I9" i="4"/>
  <c r="U8" i="4"/>
  <c r="R8" i="4"/>
  <c r="O8" i="4"/>
  <c r="L8" i="4"/>
  <c r="I8" i="4"/>
  <c r="U7" i="4"/>
  <c r="R7" i="4"/>
  <c r="O7" i="4"/>
  <c r="L7" i="4"/>
  <c r="I7" i="4"/>
  <c r="U6" i="4"/>
  <c r="R6" i="4"/>
  <c r="O6" i="4"/>
  <c r="L6" i="4"/>
  <c r="I6" i="4"/>
  <c r="U5" i="4"/>
  <c r="R5" i="4"/>
  <c r="O5" i="4"/>
  <c r="L5" i="4"/>
  <c r="I5" i="4"/>
  <c r="D5" i="3"/>
  <c r="E5" i="3" s="1"/>
  <c r="F5" i="3" s="1"/>
  <c r="G5" i="3" s="1"/>
  <c r="H5" i="3" s="1"/>
  <c r="D6" i="3"/>
  <c r="E6" i="3" s="1"/>
  <c r="F6" i="3" s="1"/>
  <c r="G6" i="3" s="1"/>
  <c r="H6" i="3" s="1"/>
  <c r="D7" i="3"/>
  <c r="E7" i="3" s="1"/>
  <c r="F7" i="3" s="1"/>
  <c r="G7" i="3" s="1"/>
  <c r="H7" i="3" s="1"/>
  <c r="D8" i="3"/>
  <c r="E8" i="3" s="1"/>
  <c r="F8" i="3" s="1"/>
  <c r="G8" i="3" s="1"/>
  <c r="H8" i="3" s="1"/>
  <c r="D9" i="3"/>
  <c r="E9" i="3"/>
  <c r="F9" i="3" s="1"/>
  <c r="G9" i="3" s="1"/>
  <c r="H9" i="3" s="1"/>
  <c r="D10" i="3"/>
  <c r="E10" i="3" s="1"/>
  <c r="F10" i="3" s="1"/>
  <c r="G10" i="3" s="1"/>
  <c r="H10" i="3" s="1"/>
  <c r="D11" i="3"/>
  <c r="E11" i="3" s="1"/>
  <c r="F11" i="3" s="1"/>
  <c r="G11" i="3" s="1"/>
  <c r="H11" i="3" s="1"/>
  <c r="D12" i="3"/>
  <c r="E12" i="3" s="1"/>
  <c r="F12" i="3" s="1"/>
  <c r="G12" i="3" s="1"/>
  <c r="H12" i="3" s="1"/>
  <c r="K5" i="2" l="1"/>
  <c r="L5" i="2" s="1"/>
  <c r="M5" i="2" s="1"/>
  <c r="N5" i="2" s="1"/>
  <c r="J5" i="2"/>
  <c r="I4" i="2"/>
  <c r="J4" i="2" s="1"/>
  <c r="K4" i="2" s="1"/>
  <c r="L4" i="2" s="1"/>
  <c r="M4" i="2" s="1"/>
  <c r="N4" i="2" s="1"/>
</calcChain>
</file>

<file path=xl/comments1.xml><?xml version="1.0" encoding="utf-8"?>
<comments xmlns="http://schemas.openxmlformats.org/spreadsheetml/2006/main">
  <authors>
    <author>Marina Andriolli</author>
  </authors>
  <commentList>
    <comment ref="C4" authorId="0" shapeId="0">
      <text>
        <r>
          <rPr>
            <b/>
            <sz val="9"/>
            <color indexed="81"/>
            <rFont val="Segoe UI"/>
            <family val="2"/>
          </rPr>
          <t>Marina Andriolli:</t>
        </r>
        <r>
          <rPr>
            <sz val="9"/>
            <color indexed="81"/>
            <rFont val="Segoe UI"/>
            <family val="2"/>
          </rPr>
          <t xml:space="preserve">
Mar/2020
</t>
        </r>
      </text>
    </comment>
  </commentList>
</comments>
</file>

<file path=xl/comments2.xml><?xml version="1.0" encoding="utf-8"?>
<comments xmlns="http://schemas.openxmlformats.org/spreadsheetml/2006/main">
  <authors>
    <author>izabel.barbosa</author>
  </authors>
  <commentList>
    <comment ref="D3" authorId="0" shapeId="0">
      <text>
        <r>
          <rPr>
            <b/>
            <sz val="9"/>
            <color indexed="81"/>
            <rFont val="Tahoma"/>
            <family val="2"/>
          </rPr>
          <t>izabel.barbosa:</t>
        </r>
        <r>
          <rPr>
            <sz val="9"/>
            <color indexed="81"/>
            <rFont val="Tahoma"/>
            <family val="2"/>
          </rPr>
          <t xml:space="preserve">
periodo: Dez2020 a Nov2021.</t>
        </r>
      </text>
    </comment>
  </commentList>
</comments>
</file>

<file path=xl/sharedStrings.xml><?xml version="1.0" encoding="utf-8"?>
<sst xmlns="http://schemas.openxmlformats.org/spreadsheetml/2006/main" count="187" uniqueCount="45">
  <si>
    <t>A</t>
  </si>
  <si>
    <t>VOPAK BRASIL S.A.</t>
  </si>
  <si>
    <t>Preço máximo de referêcia por Serviço</t>
  </si>
  <si>
    <t>Serviço</t>
  </si>
  <si>
    <t>Unidade</t>
  </si>
  <si>
    <t>Armazenagem</t>
  </si>
  <si>
    <t>M³</t>
  </si>
  <si>
    <t>Serviço de Operação Portuaria (SOP) - Alemoa</t>
  </si>
  <si>
    <t>TM</t>
  </si>
  <si>
    <t>Serviço de Operação Portuaria (SOP) - Aratu</t>
  </si>
  <si>
    <t>Carga/ Descarga de caminhões</t>
  </si>
  <si>
    <t>Inertização do tanque</t>
  </si>
  <si>
    <t>Limpeza de tanque</t>
  </si>
  <si>
    <t>Transferência interna entre tanques</t>
  </si>
  <si>
    <t>Giro Adicional</t>
  </si>
  <si>
    <t>Outras Condições Comerciais:</t>
  </si>
  <si>
    <t>1.) Serão aplicados os Termos e Condições Gerais da Vopak.</t>
  </si>
  <si>
    <t>2.) Em todas as tarifas serão aplicadas as taxas de ISS,PIS e COFINS que na legislação vigente representam 14,25%</t>
  </si>
  <si>
    <t>3.) Caso seja solicitado qualquer serviço adicional não mencionado acima, o cliente deverá entrar em contato com a área comercial.</t>
  </si>
  <si>
    <t>4.) O Ad Valorem está incluso no preço da Armazenagem</t>
  </si>
  <si>
    <t xml:space="preserve">5.) Os preços podem variar de acordo com o tipo e requisito do produto, tempo do contrato, capacidade do tanque, bem como, </t>
  </si>
  <si>
    <t>condições específicas solicitadas pelo cliente.</t>
  </si>
  <si>
    <t>Valores unitario R$</t>
  </si>
  <si>
    <t>Inflacao por ano</t>
  </si>
  <si>
    <t>Produto</t>
  </si>
  <si>
    <t>Bases de calculo</t>
  </si>
  <si>
    <t>Indice (IGMP)</t>
  </si>
  <si>
    <t>Preço</t>
  </si>
  <si>
    <t>site::</t>
  </si>
  <si>
    <t>https://www3.bcb.gov.br/CALCIDADAO/publico/exibirFormCorrecaoValores.do?method=exibirFormCorrecaoValores</t>
  </si>
  <si>
    <t>Indice (IPCA)</t>
  </si>
  <si>
    <t>VOPAK BRASIL S.A. - Terminal Aratu</t>
  </si>
  <si>
    <t>Armazenagem de produto em tanques de Aço Carbono sem Infraestruturas especiais, pelo periodo de 30 dias</t>
  </si>
  <si>
    <t>Armazenagem de produto em tanques de Aço Inoxidável e/ou Aço Carbono com Infraestruturas especiais, tais como aquecimento, resfriamento, revestimento interno, densidade de chapa acima de 1, tanques equipados com sistemas fechados de carga, tanques equipados com sistema de lean air, dentre outros, pelo periodo de 30 dias.</t>
  </si>
  <si>
    <t>Preço máximo de referência por Serviço</t>
  </si>
  <si>
    <t>Valor unitário R$</t>
  </si>
  <si>
    <t>* sem reajuste RM 13.12.21</t>
  </si>
  <si>
    <t>2.) Em todas as tarifas serão aplicadas as taxas de ISS,PIS e COFINS que pela legislação atualmente</t>
  </si>
  <si>
    <t xml:space="preserve"> em vigor representam 14,25%</t>
  </si>
  <si>
    <t xml:space="preserve">3.) Eventuais demandas adicionais ou serviços não listados deverão ser discutidos com a área </t>
  </si>
  <si>
    <t>comercial do terminal.</t>
  </si>
  <si>
    <t xml:space="preserve">5.) Os preços podem variar de acordo com o tipo, volume e caracteristicas do produto, prazo do </t>
  </si>
  <si>
    <t>contrato, capacidade do tanque, bem como, condições especificas solicitadas pelo Cliente.</t>
  </si>
  <si>
    <t>*base Março/22</t>
  </si>
  <si>
    <t>*base Fevereiro/23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</si>
</sst>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00_-;\-* #,##0.0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u/>
      <sz val="11"/>
      <color theme="10"/>
      <name val="Calibri"/>
      <family val="2"/>
      <scheme val="minor"/>
    </font>
    <font>
      <sz val="9"/>
      <color indexed="81"/>
      <name val="Segoe UI"/>
      <family val="2"/>
    </font>
    <font>
      <b/>
      <sz val="9"/>
      <color indexed="81"/>
      <name val="Segoe UI"/>
      <family val="2"/>
    </font>
    <font>
      <b/>
      <sz val="11"/>
      <name val="Calibri"/>
      <family val="2"/>
      <scheme val="minor"/>
    </font>
    <font>
      <sz val="9"/>
      <color rgb="FF0070C0"/>
      <name val="Calibri"/>
      <family val="2"/>
      <scheme val="minor"/>
    </font>
    <font>
      <sz val="9"/>
      <color indexed="81"/>
      <name val="Tahoma"/>
      <family val="2"/>
    </font>
    <font>
      <b/>
      <sz val="9"/>
      <color indexed="81"/>
      <name val="Tahoma"/>
      <family val="2"/>
    </font>
    <font>
      <i/>
      <sz val="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56">
    <xf numFmtId="0" fontId="0" fillId="0" borderId="0" xfId="0"/>
    <xf numFmtId="43" fontId="0" fillId="0" borderId="0" xfId="1" applyFont="1"/>
    <xf numFmtId="0" fontId="2" fillId="3" borderId="0" xfId="0" applyFont="1" applyFill="1"/>
    <xf numFmtId="10" fontId="2" fillId="3" borderId="0" xfId="0" applyNumberFormat="1" applyFont="1" applyFill="1"/>
    <xf numFmtId="43" fontId="0" fillId="0" borderId="0" xfId="0" applyNumberFormat="1"/>
    <xf numFmtId="0" fontId="3" fillId="4" borderId="1" xfId="0" applyFont="1" applyFill="1" applyBorder="1" applyAlignment="1">
      <alignment horizontal="center"/>
    </xf>
    <xf numFmtId="0" fontId="0" fillId="0" borderId="1" xfId="0" applyBorder="1" applyAlignment="1">
      <alignment horizontal="center"/>
    </xf>
    <xf numFmtId="43" fontId="0" fillId="0" borderId="1" xfId="1" applyFont="1" applyBorder="1" applyAlignment="1">
      <alignment horizontal="center"/>
    </xf>
    <xf numFmtId="0" fontId="0" fillId="0" borderId="0" xfId="0" applyAlignment="1">
      <alignment horizontal="left"/>
    </xf>
    <xf numFmtId="0" fontId="0" fillId="0" borderId="0" xfId="0" quotePrefix="1"/>
    <xf numFmtId="0" fontId="0" fillId="5" borderId="0" xfId="0" applyFill="1"/>
    <xf numFmtId="0" fontId="5" fillId="5" borderId="0" xfId="0" applyFont="1" applyFill="1"/>
    <xf numFmtId="0" fontId="6" fillId="5" borderId="0" xfId="2" applyFill="1"/>
    <xf numFmtId="0" fontId="3" fillId="4" borderId="6" xfId="0" applyFont="1" applyFill="1" applyBorder="1" applyAlignment="1">
      <alignment horizontal="center" wrapText="1"/>
    </xf>
    <xf numFmtId="10" fontId="0" fillId="0" borderId="1" xfId="1" applyNumberFormat="1" applyFont="1" applyBorder="1" applyAlignment="1">
      <alignment horizontal="center"/>
    </xf>
    <xf numFmtId="0" fontId="3" fillId="4" borderId="5" xfId="0" applyFont="1" applyFill="1" applyBorder="1" applyAlignment="1">
      <alignment horizontal="center"/>
    </xf>
    <xf numFmtId="0" fontId="3" fillId="4" borderId="1" xfId="0" applyFont="1" applyFill="1" applyBorder="1" applyAlignment="1">
      <alignment horizontal="center" wrapText="1"/>
    </xf>
    <xf numFmtId="164" fontId="0" fillId="0" borderId="0" xfId="1" applyNumberFormat="1" applyFont="1"/>
    <xf numFmtId="164" fontId="0" fillId="5" borderId="0" xfId="1" applyNumberFormat="1" applyFont="1" applyFill="1"/>
    <xf numFmtId="43" fontId="0" fillId="5" borderId="1" xfId="1" applyFont="1" applyFill="1" applyBorder="1" applyAlignment="1">
      <alignment horizontal="center"/>
    </xf>
    <xf numFmtId="10" fontId="0" fillId="5" borderId="1" xfId="1" applyNumberFormat="1" applyFont="1" applyFill="1" applyBorder="1" applyAlignment="1">
      <alignment horizontal="center"/>
    </xf>
    <xf numFmtId="0" fontId="3" fillId="4" borderId="5" xfId="0" applyFont="1" applyFill="1" applyBorder="1" applyAlignment="1">
      <alignment horizontal="center"/>
    </xf>
    <xf numFmtId="0" fontId="0" fillId="2" borderId="0" xfId="0" applyFill="1"/>
    <xf numFmtId="0" fontId="10" fillId="0" borderId="0" xfId="0" applyFont="1"/>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vertical="center"/>
    </xf>
    <xf numFmtId="43" fontId="0" fillId="5" borderId="1" xfId="1" applyFont="1" applyFill="1" applyBorder="1" applyAlignment="1">
      <alignment vertical="center"/>
    </xf>
    <xf numFmtId="10" fontId="0" fillId="5" borderId="1" xfId="1" applyNumberFormat="1" applyFont="1" applyFill="1" applyBorder="1" applyAlignment="1">
      <alignment vertical="center"/>
    </xf>
    <xf numFmtId="0" fontId="0" fillId="0" borderId="0" xfId="0" applyAlignment="1">
      <alignment horizontal="center"/>
    </xf>
    <xf numFmtId="0" fontId="0" fillId="5" borderId="0" xfId="0" applyFill="1" applyAlignment="1">
      <alignment horizontal="center"/>
    </xf>
    <xf numFmtId="0" fontId="3" fillId="6" borderId="1" xfId="0" applyFont="1" applyFill="1" applyBorder="1" applyAlignment="1">
      <alignment horizontal="center"/>
    </xf>
    <xf numFmtId="0" fontId="3" fillId="6" borderId="6" xfId="0" applyFont="1" applyFill="1" applyBorder="1" applyAlignment="1">
      <alignment horizontal="center" wrapText="1"/>
    </xf>
    <xf numFmtId="0" fontId="3" fillId="6" borderId="1" xfId="0" applyFont="1" applyFill="1" applyBorder="1" applyAlignment="1">
      <alignment horizontal="center" wrapText="1"/>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3" fillId="5" borderId="3" xfId="0" applyFont="1" applyFill="1" applyBorder="1" applyAlignment="1">
      <alignment horizont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43" fontId="0" fillId="2" borderId="1" xfId="1" applyFont="1" applyFill="1" applyBorder="1" applyAlignment="1">
      <alignment vertical="center"/>
    </xf>
    <xf numFmtId="10" fontId="0" fillId="2" borderId="1" xfId="1" applyNumberFormat="1" applyFont="1" applyFill="1" applyBorder="1" applyAlignment="1">
      <alignment vertical="center"/>
    </xf>
    <xf numFmtId="0" fontId="0" fillId="5" borderId="1" xfId="0" applyFont="1" applyFill="1" applyBorder="1" applyAlignment="1">
      <alignment vertical="center"/>
    </xf>
    <xf numFmtId="0" fontId="0" fillId="5" borderId="1" xfId="0" applyFont="1" applyFill="1" applyBorder="1" applyAlignment="1">
      <alignment horizontal="center" vertical="center"/>
    </xf>
    <xf numFmtId="0" fontId="9" fillId="3" borderId="3" xfId="0" applyFont="1" applyFill="1" applyBorder="1" applyAlignment="1">
      <alignment horizontal="center"/>
    </xf>
    <xf numFmtId="0" fontId="3" fillId="4" borderId="4"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2" borderId="0" xfId="0" applyFill="1" applyAlignment="1">
      <alignment horizontal="center"/>
    </xf>
    <xf numFmtId="0" fontId="9" fillId="5" borderId="3" xfId="0" applyFont="1" applyFill="1" applyBorder="1" applyAlignment="1">
      <alignment horizontal="center"/>
    </xf>
    <xf numFmtId="0" fontId="3" fillId="6" borderId="4" xfId="0" applyFont="1" applyFill="1" applyBorder="1" applyAlignment="1">
      <alignment horizontal="center"/>
    </xf>
    <xf numFmtId="0" fontId="3" fillId="6" borderId="7" xfId="0" applyFont="1" applyFill="1" applyBorder="1" applyAlignment="1">
      <alignment horizontal="center"/>
    </xf>
    <xf numFmtId="0" fontId="3" fillId="6" borderId="5" xfId="0" applyFont="1" applyFill="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0</xdr:rowOff>
    </xdr:from>
    <xdr:to>
      <xdr:col>13</xdr:col>
      <xdr:colOff>180495</xdr:colOff>
      <xdr:row>26</xdr:row>
      <xdr:rowOff>132952</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609600" y="571500"/>
          <a:ext cx="3838095" cy="3180952"/>
        </a:xfrm>
        <a:prstGeom prst="rect">
          <a:avLst/>
        </a:prstGeom>
      </xdr:spPr>
    </xdr:pic>
    <xdr:clientData/>
  </xdr:twoCellAnchor>
  <xdr:twoCellAnchor editAs="oneCell">
    <xdr:from>
      <xdr:col>13</xdr:col>
      <xdr:colOff>485775</xdr:colOff>
      <xdr:row>9</xdr:row>
      <xdr:rowOff>161925</xdr:rowOff>
    </xdr:from>
    <xdr:to>
      <xdr:col>19</xdr:col>
      <xdr:colOff>542461</xdr:colOff>
      <xdr:row>26</xdr:row>
      <xdr:rowOff>85330</xdr:rowOff>
    </xdr:to>
    <xdr:pic>
      <xdr:nvPicPr>
        <xdr:cNvPr id="3" name="Imagem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4752975" y="542925"/>
          <a:ext cx="3714286" cy="3161905"/>
        </a:xfrm>
        <a:prstGeom prst="rect">
          <a:avLst/>
        </a:prstGeom>
      </xdr:spPr>
    </xdr:pic>
    <xdr:clientData/>
  </xdr:twoCellAnchor>
  <xdr:twoCellAnchor editAs="oneCell">
    <xdr:from>
      <xdr:col>7</xdr:col>
      <xdr:colOff>19050</xdr:colOff>
      <xdr:row>28</xdr:row>
      <xdr:rowOff>152400</xdr:rowOff>
    </xdr:from>
    <xdr:to>
      <xdr:col>13</xdr:col>
      <xdr:colOff>113831</xdr:colOff>
      <xdr:row>46</xdr:row>
      <xdr:rowOff>18638</xdr:rowOff>
    </xdr:to>
    <xdr:pic>
      <xdr:nvPicPr>
        <xdr:cNvPr id="4" name="Imagem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3"/>
        <a:stretch>
          <a:fillRect/>
        </a:stretch>
      </xdr:blipFill>
      <xdr:spPr>
        <a:xfrm>
          <a:off x="628650" y="4152900"/>
          <a:ext cx="3752381" cy="3295238"/>
        </a:xfrm>
        <a:prstGeom prst="rect">
          <a:avLst/>
        </a:prstGeom>
      </xdr:spPr>
    </xdr:pic>
    <xdr:clientData/>
  </xdr:twoCellAnchor>
  <xdr:twoCellAnchor editAs="oneCell">
    <xdr:from>
      <xdr:col>14</xdr:col>
      <xdr:colOff>0</xdr:colOff>
      <xdr:row>29</xdr:row>
      <xdr:rowOff>0</xdr:rowOff>
    </xdr:from>
    <xdr:to>
      <xdr:col>20</xdr:col>
      <xdr:colOff>180495</xdr:colOff>
      <xdr:row>46</xdr:row>
      <xdr:rowOff>28167</xdr:rowOff>
    </xdr:to>
    <xdr:pic>
      <xdr:nvPicPr>
        <xdr:cNvPr id="5" name="Imagem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4"/>
        <a:stretch>
          <a:fillRect/>
        </a:stretch>
      </xdr:blipFill>
      <xdr:spPr>
        <a:xfrm>
          <a:off x="4876800" y="4191000"/>
          <a:ext cx="3838095" cy="3266667"/>
        </a:xfrm>
        <a:prstGeom prst="rect">
          <a:avLst/>
        </a:prstGeom>
      </xdr:spPr>
    </xdr:pic>
    <xdr:clientData/>
  </xdr:twoCellAnchor>
  <xdr:twoCellAnchor editAs="oneCell">
    <xdr:from>
      <xdr:col>20</xdr:col>
      <xdr:colOff>257175</xdr:colOff>
      <xdr:row>15</xdr:row>
      <xdr:rowOff>19050</xdr:rowOff>
    </xdr:from>
    <xdr:to>
      <xdr:col>26</xdr:col>
      <xdr:colOff>323384</xdr:colOff>
      <xdr:row>31</xdr:row>
      <xdr:rowOff>180574</xdr:rowOff>
    </xdr:to>
    <xdr:pic>
      <xdr:nvPicPr>
        <xdr:cNvPr id="6" name="Imagem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5"/>
        <a:stretch>
          <a:fillRect/>
        </a:stretch>
      </xdr:blipFill>
      <xdr:spPr>
        <a:xfrm>
          <a:off x="8791575" y="1543050"/>
          <a:ext cx="3723809" cy="3209524"/>
        </a:xfrm>
        <a:prstGeom prst="rect">
          <a:avLst/>
        </a:prstGeom>
      </xdr:spPr>
    </xdr:pic>
    <xdr:clientData/>
  </xdr:twoCellAnchor>
  <xdr:twoCellAnchor editAs="oneCell">
    <xdr:from>
      <xdr:col>20</xdr:col>
      <xdr:colOff>390525</xdr:colOff>
      <xdr:row>34</xdr:row>
      <xdr:rowOff>38100</xdr:rowOff>
    </xdr:from>
    <xdr:to>
      <xdr:col>26</xdr:col>
      <xdr:colOff>447211</xdr:colOff>
      <xdr:row>50</xdr:row>
      <xdr:rowOff>104386</xdr:rowOff>
    </xdr:to>
    <xdr:pic>
      <xdr:nvPicPr>
        <xdr:cNvPr id="7" name="Imagem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6"/>
        <a:stretch>
          <a:fillRect/>
        </a:stretch>
      </xdr:blipFill>
      <xdr:spPr>
        <a:xfrm>
          <a:off x="8924925" y="5181600"/>
          <a:ext cx="3714286" cy="3114286"/>
        </a:xfrm>
        <a:prstGeom prst="rect">
          <a:avLst/>
        </a:prstGeom>
      </xdr:spPr>
    </xdr:pic>
    <xdr:clientData/>
  </xdr:twoCellAnchor>
  <xdr:twoCellAnchor editAs="oneCell">
    <xdr:from>
      <xdr:col>0</xdr:col>
      <xdr:colOff>0</xdr:colOff>
      <xdr:row>9</xdr:row>
      <xdr:rowOff>133350</xdr:rowOff>
    </xdr:from>
    <xdr:to>
      <xdr:col>7</xdr:col>
      <xdr:colOff>75657</xdr:colOff>
      <xdr:row>27</xdr:row>
      <xdr:rowOff>104350</xdr:rowOff>
    </xdr:to>
    <xdr:pic>
      <xdr:nvPicPr>
        <xdr:cNvPr id="9" name="Picture 8"/>
        <xdr:cNvPicPr>
          <a:picLocks noChangeAspect="1"/>
        </xdr:cNvPicPr>
      </xdr:nvPicPr>
      <xdr:blipFill>
        <a:blip xmlns:r="http://schemas.openxmlformats.org/officeDocument/2006/relationships" r:embed="rId7"/>
        <a:stretch>
          <a:fillRect/>
        </a:stretch>
      </xdr:blipFill>
      <xdr:spPr>
        <a:xfrm>
          <a:off x="0" y="1847850"/>
          <a:ext cx="4342857" cy="34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161448</xdr:colOff>
      <xdr:row>16</xdr:row>
      <xdr:rowOff>47238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819048" cy="309523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4"/>
  <sheetViews>
    <sheetView showGridLines="0" zoomScaleNormal="100" workbookViewId="0">
      <selection activeCell="G22" sqref="G22"/>
    </sheetView>
  </sheetViews>
  <sheetFormatPr defaultRowHeight="15" x14ac:dyDescent="0.25"/>
  <cols>
    <col min="1" max="1" width="3" customWidth="1"/>
    <col min="2" max="2" width="42.5703125" bestFit="1" customWidth="1"/>
    <col min="6" max="6" width="10.28515625" style="17" customWidth="1"/>
  </cols>
  <sheetData>
    <row r="2" spans="2:22" x14ac:dyDescent="0.25">
      <c r="D2" s="43" t="s">
        <v>25</v>
      </c>
      <c r="E2" s="43"/>
      <c r="F2" s="43"/>
      <c r="G2" s="43"/>
      <c r="H2" s="43"/>
      <c r="I2" s="43"/>
      <c r="J2" s="43"/>
      <c r="K2" s="43"/>
      <c r="L2" s="43"/>
      <c r="M2" s="43"/>
      <c r="N2" s="43"/>
      <c r="O2" s="43"/>
      <c r="P2" s="43"/>
      <c r="Q2" s="43"/>
      <c r="R2" s="43"/>
      <c r="S2" s="43"/>
      <c r="T2" s="43"/>
      <c r="U2" s="43"/>
      <c r="V2" s="43"/>
    </row>
    <row r="3" spans="2:22" x14ac:dyDescent="0.25">
      <c r="D3" s="44">
        <v>2021</v>
      </c>
      <c r="E3" s="45"/>
      <c r="F3" s="46"/>
      <c r="G3" s="44">
        <v>2020</v>
      </c>
      <c r="H3" s="45"/>
      <c r="I3" s="46"/>
      <c r="J3" s="44">
        <v>2019</v>
      </c>
      <c r="K3" s="45"/>
      <c r="L3" s="46"/>
      <c r="M3" s="44">
        <v>2018</v>
      </c>
      <c r="N3" s="45"/>
      <c r="O3" s="46"/>
      <c r="P3" s="44">
        <v>2017</v>
      </c>
      <c r="Q3" s="45"/>
      <c r="R3" s="46"/>
      <c r="S3" s="44">
        <v>2016</v>
      </c>
      <c r="T3" s="45"/>
      <c r="U3" s="46"/>
      <c r="V3" s="15">
        <v>2015</v>
      </c>
    </row>
    <row r="4" spans="2:22" ht="30" x14ac:dyDescent="0.25">
      <c r="B4" s="5" t="s">
        <v>3</v>
      </c>
      <c r="C4" s="5" t="s">
        <v>4</v>
      </c>
      <c r="D4" s="13" t="s">
        <v>25</v>
      </c>
      <c r="E4" s="13" t="s">
        <v>26</v>
      </c>
      <c r="F4" s="16" t="s">
        <v>27</v>
      </c>
      <c r="G4" s="13" t="s">
        <v>25</v>
      </c>
      <c r="H4" s="13" t="s">
        <v>26</v>
      </c>
      <c r="I4" s="16" t="s">
        <v>27</v>
      </c>
      <c r="J4" s="13" t="s">
        <v>25</v>
      </c>
      <c r="K4" s="13" t="s">
        <v>26</v>
      </c>
      <c r="L4" s="16" t="s">
        <v>27</v>
      </c>
      <c r="M4" s="13" t="s">
        <v>25</v>
      </c>
      <c r="N4" s="13" t="s">
        <v>26</v>
      </c>
      <c r="O4" s="16" t="s">
        <v>27</v>
      </c>
      <c r="P4" s="13" t="s">
        <v>25</v>
      </c>
      <c r="Q4" s="13" t="s">
        <v>26</v>
      </c>
      <c r="R4" s="16" t="s">
        <v>27</v>
      </c>
      <c r="S4" s="13" t="s">
        <v>25</v>
      </c>
      <c r="T4" s="13" t="s">
        <v>26</v>
      </c>
      <c r="U4" s="16" t="s">
        <v>27</v>
      </c>
      <c r="V4" s="16" t="s">
        <v>27</v>
      </c>
    </row>
    <row r="5" spans="2:22" x14ac:dyDescent="0.25">
      <c r="B5" s="6" t="s">
        <v>5</v>
      </c>
      <c r="C5" s="6" t="s">
        <v>6</v>
      </c>
      <c r="D5" s="19">
        <f>I5</f>
        <v>84</v>
      </c>
      <c r="E5" s="20">
        <v>0.2313905</v>
      </c>
      <c r="F5" s="19">
        <f>D5*(1+E5)</f>
        <v>103.436802</v>
      </c>
      <c r="G5" s="19">
        <v>78.272116928106414</v>
      </c>
      <c r="H5" s="20">
        <v>7.3179099999999997E-2</v>
      </c>
      <c r="I5" s="19">
        <f t="shared" ref="I5:I12" si="0">G5*(1+H5)</f>
        <v>84</v>
      </c>
      <c r="J5" s="19">
        <v>72.77597352140684</v>
      </c>
      <c r="K5" s="20">
        <v>7.5521400000000002E-2</v>
      </c>
      <c r="L5" s="19">
        <f t="shared" ref="L5:L12" si="1">J5*(1+K5)</f>
        <v>78.272116928106414</v>
      </c>
      <c r="M5" s="7">
        <v>73.165646437769752</v>
      </c>
      <c r="N5" s="14">
        <v>-5.3258999999999997E-3</v>
      </c>
      <c r="O5" s="7">
        <f t="shared" ref="O5:O12" si="2">M5*(1+N5)</f>
        <v>72.77597352140684</v>
      </c>
      <c r="P5" s="7">
        <v>68.25745107740191</v>
      </c>
      <c r="Q5" s="14">
        <v>7.1907100000000002E-2</v>
      </c>
      <c r="R5" s="7">
        <f t="shared" ref="R5:R12" si="3">P5*(1+Q5)</f>
        <v>73.165646437769752</v>
      </c>
      <c r="S5" s="7">
        <v>61.74669996740846</v>
      </c>
      <c r="T5" s="14">
        <v>0.10544290000000001</v>
      </c>
      <c r="U5" s="7">
        <f t="shared" ref="U5:U12" si="4">S5*(1+T5)</f>
        <v>68.25745107740191</v>
      </c>
      <c r="V5" s="7">
        <v>61.74669996740846</v>
      </c>
    </row>
    <row r="6" spans="2:22" x14ac:dyDescent="0.25">
      <c r="B6" s="6" t="s">
        <v>7</v>
      </c>
      <c r="C6" s="6" t="s">
        <v>8</v>
      </c>
      <c r="D6" s="19">
        <f t="shared" ref="D6:D12" si="5">I6</f>
        <v>20</v>
      </c>
      <c r="E6" s="20">
        <v>0.2313905</v>
      </c>
      <c r="F6" s="19">
        <f t="shared" ref="F6:F12" si="6">D6*(1+E6)</f>
        <v>24.62781</v>
      </c>
      <c r="G6" s="19">
        <v>18.636218316215814</v>
      </c>
      <c r="H6" s="20">
        <v>7.3179099999999997E-2</v>
      </c>
      <c r="I6" s="19">
        <f t="shared" si="0"/>
        <v>20</v>
      </c>
      <c r="J6" s="19">
        <v>17.327612743192105</v>
      </c>
      <c r="K6" s="20">
        <v>7.5521400000000002E-2</v>
      </c>
      <c r="L6" s="19">
        <f t="shared" si="1"/>
        <v>18.636218316215814</v>
      </c>
      <c r="M6" s="7">
        <v>17.420392008992799</v>
      </c>
      <c r="N6" s="14">
        <v>-5.3258999999999997E-3</v>
      </c>
      <c r="O6" s="7">
        <f t="shared" si="2"/>
        <v>17.327612743192105</v>
      </c>
      <c r="P6" s="7">
        <v>16.251774066048075</v>
      </c>
      <c r="Q6" s="14">
        <v>7.1907100000000002E-2</v>
      </c>
      <c r="R6" s="7">
        <f t="shared" si="3"/>
        <v>17.420392008992799</v>
      </c>
      <c r="S6" s="7">
        <v>14.701595230335348</v>
      </c>
      <c r="T6" s="14">
        <v>0.10544290000000001</v>
      </c>
      <c r="U6" s="7">
        <f t="shared" si="4"/>
        <v>16.251774066048075</v>
      </c>
      <c r="V6" s="7">
        <v>14.701595230335348</v>
      </c>
    </row>
    <row r="7" spans="2:22" x14ac:dyDescent="0.25">
      <c r="B7" s="6" t="s">
        <v>9</v>
      </c>
      <c r="C7" s="6" t="s">
        <v>8</v>
      </c>
      <c r="D7" s="19">
        <f t="shared" si="5"/>
        <v>13</v>
      </c>
      <c r="E7" s="20">
        <v>0.2313905</v>
      </c>
      <c r="F7" s="19">
        <f t="shared" si="6"/>
        <v>16.008076500000001</v>
      </c>
      <c r="G7" s="19">
        <v>12.113541905540279</v>
      </c>
      <c r="H7" s="20">
        <v>7.3179099999999997E-2</v>
      </c>
      <c r="I7" s="19">
        <f t="shared" si="0"/>
        <v>13</v>
      </c>
      <c r="J7" s="19">
        <v>11.262948283074868</v>
      </c>
      <c r="K7" s="20">
        <v>7.5521400000000002E-2</v>
      </c>
      <c r="L7" s="19">
        <f t="shared" si="1"/>
        <v>12.113541905540279</v>
      </c>
      <c r="M7" s="7">
        <v>11.32325480584532</v>
      </c>
      <c r="N7" s="14">
        <v>-5.3258999999999997E-3</v>
      </c>
      <c r="O7" s="7">
        <f t="shared" si="2"/>
        <v>11.262948283074868</v>
      </c>
      <c r="P7" s="7">
        <v>10.563653142931248</v>
      </c>
      <c r="Q7" s="14">
        <v>7.1907100000000002E-2</v>
      </c>
      <c r="R7" s="7">
        <f t="shared" si="3"/>
        <v>11.32325480584532</v>
      </c>
      <c r="S7" s="7">
        <v>9.5560368997179754</v>
      </c>
      <c r="T7" s="14">
        <v>0.10544290000000001</v>
      </c>
      <c r="U7" s="7">
        <f t="shared" si="4"/>
        <v>10.563653142931248</v>
      </c>
      <c r="V7" s="7">
        <v>9.5560368997179754</v>
      </c>
    </row>
    <row r="8" spans="2:22" x14ac:dyDescent="0.25">
      <c r="B8" s="6" t="s">
        <v>10</v>
      </c>
      <c r="C8" s="6" t="s">
        <v>8</v>
      </c>
      <c r="D8" s="19">
        <f t="shared" si="5"/>
        <v>17.5</v>
      </c>
      <c r="E8" s="20">
        <v>0.2313905</v>
      </c>
      <c r="F8" s="19">
        <f t="shared" si="6"/>
        <v>21.549333750000002</v>
      </c>
      <c r="G8" s="19">
        <v>16.306691026688835</v>
      </c>
      <c r="H8" s="20">
        <v>7.3179099999999997E-2</v>
      </c>
      <c r="I8" s="19">
        <f t="shared" si="0"/>
        <v>17.5</v>
      </c>
      <c r="J8" s="19">
        <v>15.16166115029309</v>
      </c>
      <c r="K8" s="20">
        <v>7.5521400000000002E-2</v>
      </c>
      <c r="L8" s="19">
        <f t="shared" si="1"/>
        <v>16.306691026688835</v>
      </c>
      <c r="M8" s="7">
        <v>15.242843007868698</v>
      </c>
      <c r="N8" s="14">
        <v>-5.3258999999999997E-3</v>
      </c>
      <c r="O8" s="7">
        <f t="shared" si="2"/>
        <v>15.16166115029309</v>
      </c>
      <c r="P8" s="7">
        <v>14.220302307792064</v>
      </c>
      <c r="Q8" s="14">
        <v>7.1907100000000002E-2</v>
      </c>
      <c r="R8" s="7">
        <f t="shared" si="3"/>
        <v>15.242843007868698</v>
      </c>
      <c r="S8" s="7">
        <v>12.863895826543429</v>
      </c>
      <c r="T8" s="14">
        <v>0.10544290000000001</v>
      </c>
      <c r="U8" s="7">
        <f t="shared" si="4"/>
        <v>14.220302307792064</v>
      </c>
      <c r="V8" s="7">
        <v>12.863895826543429</v>
      </c>
    </row>
    <row r="9" spans="2:22" x14ac:dyDescent="0.25">
      <c r="B9" s="6" t="s">
        <v>11</v>
      </c>
      <c r="C9" s="6" t="s">
        <v>6</v>
      </c>
      <c r="D9" s="19">
        <f t="shared" si="5"/>
        <v>7</v>
      </c>
      <c r="E9" s="20">
        <v>0.2313905</v>
      </c>
      <c r="F9" s="19">
        <f t="shared" si="6"/>
        <v>8.6197335000000006</v>
      </c>
      <c r="G9" s="19">
        <v>6.5226764106755342</v>
      </c>
      <c r="H9" s="20">
        <v>7.3179099999999997E-2</v>
      </c>
      <c r="I9" s="19">
        <f t="shared" si="0"/>
        <v>7</v>
      </c>
      <c r="J9" s="19">
        <v>6.0646644601172364</v>
      </c>
      <c r="K9" s="20">
        <v>7.5521400000000002E-2</v>
      </c>
      <c r="L9" s="19">
        <f t="shared" si="1"/>
        <v>6.5226764106755342</v>
      </c>
      <c r="M9" s="7">
        <v>6.0971372031474793</v>
      </c>
      <c r="N9" s="14">
        <v>-5.3258999999999997E-3</v>
      </c>
      <c r="O9" s="7">
        <f t="shared" si="2"/>
        <v>6.0646644601172364</v>
      </c>
      <c r="P9" s="7">
        <v>5.6881209231168253</v>
      </c>
      <c r="Q9" s="14">
        <v>7.1907100000000002E-2</v>
      </c>
      <c r="R9" s="7">
        <f t="shared" si="3"/>
        <v>6.0971372031474793</v>
      </c>
      <c r="S9" s="7">
        <v>5.1455583306173711</v>
      </c>
      <c r="T9" s="14">
        <v>0.10544290000000001</v>
      </c>
      <c r="U9" s="7">
        <f t="shared" si="4"/>
        <v>5.6881209231168253</v>
      </c>
      <c r="V9" s="7">
        <v>5.1455583306173711</v>
      </c>
    </row>
    <row r="10" spans="2:22" x14ac:dyDescent="0.25">
      <c r="B10" s="6" t="s">
        <v>12</v>
      </c>
      <c r="C10" s="6" t="s">
        <v>6</v>
      </c>
      <c r="D10" s="19">
        <f t="shared" si="5"/>
        <v>15</v>
      </c>
      <c r="E10" s="20">
        <v>0.2313905</v>
      </c>
      <c r="F10" s="19">
        <f t="shared" si="6"/>
        <v>18.470857500000001</v>
      </c>
      <c r="G10" s="19">
        <v>13.97716373716186</v>
      </c>
      <c r="H10" s="20">
        <v>7.3179099999999997E-2</v>
      </c>
      <c r="I10" s="19">
        <f t="shared" si="0"/>
        <v>15</v>
      </c>
      <c r="J10" s="19">
        <v>12.995709557394079</v>
      </c>
      <c r="K10" s="20">
        <v>7.5521400000000002E-2</v>
      </c>
      <c r="L10" s="19">
        <f t="shared" si="1"/>
        <v>13.97716373716186</v>
      </c>
      <c r="M10" s="7">
        <v>13.065294006744599</v>
      </c>
      <c r="N10" s="14">
        <v>-5.3258999999999997E-3</v>
      </c>
      <c r="O10" s="7">
        <f t="shared" si="2"/>
        <v>12.995709557394079</v>
      </c>
      <c r="P10" s="7">
        <v>12.188830549536055</v>
      </c>
      <c r="Q10" s="14">
        <v>7.1907100000000002E-2</v>
      </c>
      <c r="R10" s="7">
        <f t="shared" si="3"/>
        <v>13.065294006744599</v>
      </c>
      <c r="S10" s="7">
        <v>11.026196422751511</v>
      </c>
      <c r="T10" s="14">
        <v>0.10544290000000001</v>
      </c>
      <c r="U10" s="7">
        <f t="shared" si="4"/>
        <v>12.188830549536055</v>
      </c>
      <c r="V10" s="7">
        <v>11.026196422751511</v>
      </c>
    </row>
    <row r="11" spans="2:22" x14ac:dyDescent="0.25">
      <c r="B11" s="6" t="s">
        <v>13</v>
      </c>
      <c r="C11" s="6" t="s">
        <v>8</v>
      </c>
      <c r="D11" s="19">
        <f t="shared" si="5"/>
        <v>16</v>
      </c>
      <c r="E11" s="20">
        <v>0.2313905</v>
      </c>
      <c r="F11" s="19">
        <f t="shared" si="6"/>
        <v>19.702248000000001</v>
      </c>
      <c r="G11" s="19">
        <v>14.908974652972651</v>
      </c>
      <c r="H11" s="20">
        <v>7.3179099999999997E-2</v>
      </c>
      <c r="I11" s="19">
        <f t="shared" si="0"/>
        <v>16</v>
      </c>
      <c r="J11" s="19">
        <v>13.862090194553685</v>
      </c>
      <c r="K11" s="20">
        <v>7.5521400000000002E-2</v>
      </c>
      <c r="L11" s="19">
        <f t="shared" si="1"/>
        <v>14.908974652972651</v>
      </c>
      <c r="M11" s="7">
        <v>13.936313607194242</v>
      </c>
      <c r="N11" s="14">
        <v>-5.3258999999999997E-3</v>
      </c>
      <c r="O11" s="7">
        <f t="shared" si="2"/>
        <v>13.862090194553685</v>
      </c>
      <c r="P11" s="7">
        <v>13.001419252838462</v>
      </c>
      <c r="Q11" s="14">
        <v>7.1907100000000002E-2</v>
      </c>
      <c r="R11" s="7">
        <f t="shared" si="3"/>
        <v>13.936313607194242</v>
      </c>
      <c r="S11" s="7">
        <v>11.761276184268281</v>
      </c>
      <c r="T11" s="14">
        <v>0.10544290000000001</v>
      </c>
      <c r="U11" s="7">
        <f t="shared" si="4"/>
        <v>13.001419252838462</v>
      </c>
      <c r="V11" s="7">
        <v>11.761276184268281</v>
      </c>
    </row>
    <row r="12" spans="2:22" x14ac:dyDescent="0.25">
      <c r="B12" s="6" t="s">
        <v>14</v>
      </c>
      <c r="C12" s="6" t="s">
        <v>8</v>
      </c>
      <c r="D12" s="19">
        <f t="shared" si="5"/>
        <v>50.4</v>
      </c>
      <c r="E12" s="20">
        <v>0.2313905</v>
      </c>
      <c r="F12" s="19">
        <f t="shared" si="6"/>
        <v>62.062081200000002</v>
      </c>
      <c r="G12" s="19">
        <v>46.96327015686385</v>
      </c>
      <c r="H12" s="20">
        <v>7.3179099999999997E-2</v>
      </c>
      <c r="I12" s="19">
        <f t="shared" si="0"/>
        <v>50.4</v>
      </c>
      <c r="J12" s="19">
        <v>43.665584112844108</v>
      </c>
      <c r="K12" s="20">
        <v>7.5521400000000002E-2</v>
      </c>
      <c r="L12" s="19">
        <f t="shared" si="1"/>
        <v>46.96327015686385</v>
      </c>
      <c r="M12" s="7">
        <v>43.899387862661861</v>
      </c>
      <c r="N12" s="14">
        <v>-5.3258999999999997E-3</v>
      </c>
      <c r="O12" s="7">
        <f t="shared" si="2"/>
        <v>43.665584112844108</v>
      </c>
      <c r="P12" s="7">
        <v>40.954470646441152</v>
      </c>
      <c r="Q12" s="14">
        <v>7.1907100000000002E-2</v>
      </c>
      <c r="R12" s="7">
        <f t="shared" si="3"/>
        <v>43.899387862661861</v>
      </c>
      <c r="S12" s="7">
        <v>37.048019980445083</v>
      </c>
      <c r="T12" s="14">
        <v>0.10544290000000001</v>
      </c>
      <c r="U12" s="7">
        <f t="shared" si="4"/>
        <v>40.954470646441152</v>
      </c>
      <c r="V12" s="7">
        <v>37.048019980445083</v>
      </c>
    </row>
    <row r="13" spans="2:22" x14ac:dyDescent="0.25">
      <c r="I13" s="4"/>
      <c r="L13" s="4"/>
      <c r="O13" s="4"/>
      <c r="R13" s="4"/>
      <c r="U13" s="4"/>
      <c r="V13" s="4"/>
    </row>
    <row r="24" spans="2:22" x14ac:dyDescent="0.25">
      <c r="B24" s="10"/>
      <c r="C24" s="10"/>
      <c r="D24" s="10"/>
      <c r="E24" s="10"/>
      <c r="F24" s="18"/>
      <c r="G24" s="10"/>
      <c r="H24" s="10"/>
      <c r="I24" s="10"/>
      <c r="J24" s="10"/>
      <c r="K24" s="10"/>
      <c r="L24" s="10"/>
      <c r="M24" s="10"/>
      <c r="N24" s="10"/>
      <c r="O24" s="10"/>
      <c r="P24" s="10"/>
      <c r="Q24" s="10"/>
      <c r="R24" s="10"/>
      <c r="S24" s="10"/>
      <c r="T24" s="10"/>
      <c r="U24" s="10"/>
      <c r="V24" s="10"/>
    </row>
  </sheetData>
  <mergeCells count="7">
    <mergeCell ref="D2:V2"/>
    <mergeCell ref="D3:F3"/>
    <mergeCell ref="J3:L3"/>
    <mergeCell ref="M3:O3"/>
    <mergeCell ref="P3:R3"/>
    <mergeCell ref="S3:U3"/>
    <mergeCell ref="G3:I3"/>
  </mergeCells>
  <pageMargins left="0.23622047244094491" right="0.2362204724409449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6"/>
  <sheetViews>
    <sheetView showGridLines="0" workbookViewId="0">
      <selection activeCell="G22" sqref="G22"/>
    </sheetView>
  </sheetViews>
  <sheetFormatPr defaultRowHeight="15" x14ac:dyDescent="0.25"/>
  <cols>
    <col min="1" max="1" width="44.42578125" customWidth="1"/>
    <col min="2" max="2" width="11.28515625" customWidth="1"/>
    <col min="3" max="3" width="8" bestFit="1" customWidth="1"/>
    <col min="8" max="8" width="8" style="10" bestFit="1" customWidth="1"/>
  </cols>
  <sheetData>
    <row r="1" spans="1:9" ht="15.75" x14ac:dyDescent="0.25">
      <c r="A1" s="47" t="s">
        <v>1</v>
      </c>
      <c r="B1" s="47"/>
      <c r="C1" s="47"/>
    </row>
    <row r="2" spans="1:9" x14ac:dyDescent="0.25">
      <c r="A2" s="48" t="s">
        <v>2</v>
      </c>
      <c r="B2" s="48"/>
      <c r="C2" s="48"/>
      <c r="H2"/>
    </row>
    <row r="3" spans="1:9" x14ac:dyDescent="0.25">
      <c r="C3" s="49" t="s">
        <v>22</v>
      </c>
      <c r="D3" s="50"/>
      <c r="E3" s="50"/>
      <c r="F3" s="50"/>
      <c r="G3" s="50"/>
      <c r="H3" s="50"/>
    </row>
    <row r="4" spans="1:9" x14ac:dyDescent="0.25">
      <c r="A4" s="5" t="s">
        <v>3</v>
      </c>
      <c r="B4" s="5" t="s">
        <v>4</v>
      </c>
      <c r="C4" s="5">
        <v>2020</v>
      </c>
      <c r="D4" s="5">
        <v>2019</v>
      </c>
      <c r="E4" s="5">
        <v>2018</v>
      </c>
      <c r="F4" s="5">
        <v>2017</v>
      </c>
      <c r="G4" s="5">
        <v>2016</v>
      </c>
      <c r="H4" s="5">
        <v>2015</v>
      </c>
    </row>
    <row r="5" spans="1:9" x14ac:dyDescent="0.25">
      <c r="A5" s="6" t="s">
        <v>5</v>
      </c>
      <c r="B5" s="6" t="s">
        <v>6</v>
      </c>
      <c r="C5" s="7">
        <v>84</v>
      </c>
      <c r="D5" s="7">
        <f>C5/(1+'Inflacao IGPM'!I$3)</f>
        <v>78.272116928106414</v>
      </c>
      <c r="E5" s="7">
        <f>D5/(1+'Inflacao IGPM'!J$3)</f>
        <v>72.77597352140684</v>
      </c>
      <c r="F5" s="7">
        <f>E5/(1+'Inflacao IGPM'!K$3)</f>
        <v>73.165646437769752</v>
      </c>
      <c r="G5" s="7">
        <f>F5/(1+'Inflacao IGPM'!L$3)</f>
        <v>68.25745107740191</v>
      </c>
      <c r="H5" s="7">
        <f>G5/(1+'Inflacao IGPM'!M$3)</f>
        <v>61.74669996740846</v>
      </c>
      <c r="I5" s="4"/>
    </row>
    <row r="6" spans="1:9" x14ac:dyDescent="0.25">
      <c r="A6" s="6" t="s">
        <v>7</v>
      </c>
      <c r="B6" s="6" t="s">
        <v>8</v>
      </c>
      <c r="C6" s="7">
        <v>20</v>
      </c>
      <c r="D6" s="7">
        <f>C6/(1+'Inflacao IGPM'!I$3)</f>
        <v>18.636218316215814</v>
      </c>
      <c r="E6" s="7">
        <f>D6/(1+'Inflacao IGPM'!J$3)</f>
        <v>17.327612743192105</v>
      </c>
      <c r="F6" s="7">
        <f>E6/(1+'Inflacao IGPM'!K$3)</f>
        <v>17.420392008992799</v>
      </c>
      <c r="G6" s="7">
        <f>F6/(1+'Inflacao IGPM'!L$3)</f>
        <v>16.251774066048075</v>
      </c>
      <c r="H6" s="7">
        <f>G6/(1+'Inflacao IGPM'!M$3)</f>
        <v>14.701595230335348</v>
      </c>
    </row>
    <row r="7" spans="1:9" x14ac:dyDescent="0.25">
      <c r="A7" s="6" t="s">
        <v>9</v>
      </c>
      <c r="B7" s="6" t="s">
        <v>8</v>
      </c>
      <c r="C7" s="7">
        <v>13</v>
      </c>
      <c r="D7" s="7">
        <f>C7/(1+'Inflacao IGPM'!I$3)</f>
        <v>12.113541905540279</v>
      </c>
      <c r="E7" s="7">
        <f>D7/(1+'Inflacao IGPM'!J$3)</f>
        <v>11.262948283074868</v>
      </c>
      <c r="F7" s="7">
        <f>E7/(1+'Inflacao IGPM'!K$3)</f>
        <v>11.32325480584532</v>
      </c>
      <c r="G7" s="7">
        <f>F7/(1+'Inflacao IGPM'!L$3)</f>
        <v>10.563653142931248</v>
      </c>
      <c r="H7" s="7">
        <f>G7/(1+'Inflacao IGPM'!M$3)</f>
        <v>9.5560368997179754</v>
      </c>
    </row>
    <row r="8" spans="1:9" x14ac:dyDescent="0.25">
      <c r="A8" s="6" t="s">
        <v>10</v>
      </c>
      <c r="B8" s="6" t="s">
        <v>8</v>
      </c>
      <c r="C8" s="7">
        <v>17.5</v>
      </c>
      <c r="D8" s="7">
        <f>C8/(1+'Inflacao IGPM'!I$3)</f>
        <v>16.306691026688835</v>
      </c>
      <c r="E8" s="7">
        <f>D8/(1+'Inflacao IGPM'!J$3)</f>
        <v>15.16166115029309</v>
      </c>
      <c r="F8" s="7">
        <f>E8/(1+'Inflacao IGPM'!K$3)</f>
        <v>15.242843007868698</v>
      </c>
      <c r="G8" s="7">
        <f>F8/(1+'Inflacao IGPM'!L$3)</f>
        <v>14.220302307792064</v>
      </c>
      <c r="H8" s="7">
        <f>G8/(1+'Inflacao IGPM'!M$3)</f>
        <v>12.863895826543429</v>
      </c>
    </row>
    <row r="9" spans="1:9" x14ac:dyDescent="0.25">
      <c r="A9" s="6" t="s">
        <v>11</v>
      </c>
      <c r="B9" s="6" t="s">
        <v>6</v>
      </c>
      <c r="C9" s="7">
        <v>7</v>
      </c>
      <c r="D9" s="7">
        <f>C9/(1+'Inflacao IGPM'!I$3)</f>
        <v>6.5226764106755342</v>
      </c>
      <c r="E9" s="7">
        <f>D9/(1+'Inflacao IGPM'!J$3)</f>
        <v>6.0646644601172364</v>
      </c>
      <c r="F9" s="7">
        <f>E9/(1+'Inflacao IGPM'!K$3)</f>
        <v>6.0971372031474793</v>
      </c>
      <c r="G9" s="7">
        <f>F9/(1+'Inflacao IGPM'!L$3)</f>
        <v>5.6881209231168253</v>
      </c>
      <c r="H9" s="7">
        <f>G9/(1+'Inflacao IGPM'!M$3)</f>
        <v>5.1455583306173711</v>
      </c>
    </row>
    <row r="10" spans="1:9" x14ac:dyDescent="0.25">
      <c r="A10" s="6" t="s">
        <v>12</v>
      </c>
      <c r="B10" s="6" t="s">
        <v>6</v>
      </c>
      <c r="C10" s="7">
        <v>15</v>
      </c>
      <c r="D10" s="7">
        <f>C10/(1+'Inflacao IGPM'!I$3)</f>
        <v>13.97716373716186</v>
      </c>
      <c r="E10" s="7">
        <f>D10/(1+'Inflacao IGPM'!J$3)</f>
        <v>12.995709557394079</v>
      </c>
      <c r="F10" s="7">
        <f>E10/(1+'Inflacao IGPM'!K$3)</f>
        <v>13.065294006744599</v>
      </c>
      <c r="G10" s="7">
        <f>F10/(1+'Inflacao IGPM'!L$3)</f>
        <v>12.188830549536055</v>
      </c>
      <c r="H10" s="7">
        <f>G10/(1+'Inflacao IGPM'!M$3)</f>
        <v>11.026196422751511</v>
      </c>
    </row>
    <row r="11" spans="1:9" x14ac:dyDescent="0.25">
      <c r="A11" s="6" t="s">
        <v>13</v>
      </c>
      <c r="B11" s="6" t="s">
        <v>8</v>
      </c>
      <c r="C11" s="7">
        <v>16</v>
      </c>
      <c r="D11" s="7">
        <f>C11/(1+'Inflacao IGPM'!I$3)</f>
        <v>14.908974652972651</v>
      </c>
      <c r="E11" s="7">
        <f>D11/(1+'Inflacao IGPM'!J$3)</f>
        <v>13.862090194553685</v>
      </c>
      <c r="F11" s="7">
        <f>E11/(1+'Inflacao IGPM'!K$3)</f>
        <v>13.936313607194242</v>
      </c>
      <c r="G11" s="7">
        <f>F11/(1+'Inflacao IGPM'!L$3)</f>
        <v>13.001419252838462</v>
      </c>
      <c r="H11" s="7">
        <f>G11/(1+'Inflacao IGPM'!M$3)</f>
        <v>11.761276184268281</v>
      </c>
    </row>
    <row r="12" spans="1:9" x14ac:dyDescent="0.25">
      <c r="A12" s="6" t="s">
        <v>14</v>
      </c>
      <c r="B12" s="6" t="s">
        <v>8</v>
      </c>
      <c r="C12" s="7">
        <v>50.4</v>
      </c>
      <c r="D12" s="7">
        <f>C12/(1+'Inflacao IGPM'!I$3)</f>
        <v>46.96327015686385</v>
      </c>
      <c r="E12" s="7">
        <f>D12/(1+'Inflacao IGPM'!J$3)</f>
        <v>43.665584112844108</v>
      </c>
      <c r="F12" s="7">
        <f>E12/(1+'Inflacao IGPM'!K$3)</f>
        <v>43.899387862661861</v>
      </c>
      <c r="G12" s="7">
        <f>F12/(1+'Inflacao IGPM'!L$3)</f>
        <v>40.954470646441152</v>
      </c>
      <c r="H12" s="7">
        <f>G12/(1+'Inflacao IGPM'!M$3)</f>
        <v>37.048019980445083</v>
      </c>
    </row>
    <row r="13" spans="1:9" x14ac:dyDescent="0.25">
      <c r="C13" s="4"/>
      <c r="D13" s="4"/>
      <c r="E13" s="4"/>
      <c r="F13" s="4"/>
      <c r="G13" s="4"/>
      <c r="H13" s="4"/>
    </row>
    <row r="14" spans="1:9" x14ac:dyDescent="0.25">
      <c r="A14" s="8" t="s">
        <v>15</v>
      </c>
    </row>
    <row r="16" spans="1:9" x14ac:dyDescent="0.25">
      <c r="A16" s="9" t="s">
        <v>16</v>
      </c>
    </row>
    <row r="17" spans="1:1" x14ac:dyDescent="0.25">
      <c r="A17" s="9" t="s">
        <v>17</v>
      </c>
    </row>
    <row r="18" spans="1:1" x14ac:dyDescent="0.25">
      <c r="A18" s="9" t="s">
        <v>18</v>
      </c>
    </row>
    <row r="19" spans="1:1" x14ac:dyDescent="0.25">
      <c r="A19" s="9" t="s">
        <v>19</v>
      </c>
    </row>
    <row r="20" spans="1:1" x14ac:dyDescent="0.25">
      <c r="A20" t="s">
        <v>20</v>
      </c>
    </row>
    <row r="21" spans="1:1" x14ac:dyDescent="0.25">
      <c r="A21" t="s">
        <v>21</v>
      </c>
    </row>
    <row r="24" spans="1:1" s="10" customFormat="1" x14ac:dyDescent="0.25"/>
    <row r="25" spans="1:1" x14ac:dyDescent="0.25">
      <c r="A25" s="10"/>
    </row>
    <row r="26" spans="1:1" ht="18.75" x14ac:dyDescent="0.3">
      <c r="A26" s="11"/>
    </row>
    <row r="27" spans="1:1" x14ac:dyDescent="0.25">
      <c r="A27" s="12"/>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ht="18.75" x14ac:dyDescent="0.3">
      <c r="A72" s="11"/>
    </row>
    <row r="73" spans="1:1" x14ac:dyDescent="0.25">
      <c r="A73" s="12"/>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0"/>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ht="18.75" x14ac:dyDescent="0.3">
      <c r="A116" s="11"/>
    </row>
    <row r="117" spans="1:1" x14ac:dyDescent="0.25">
      <c r="A117" s="12"/>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sheetData>
  <mergeCells count="3">
    <mergeCell ref="A1:C1"/>
    <mergeCell ref="A2:C2"/>
    <mergeCell ref="C3:H3"/>
  </mergeCells>
  <pageMargins left="0.511811024" right="0.511811024" top="0.78740157499999996" bottom="0.78740157499999996" header="0.31496062000000002" footer="0.31496062000000002"/>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N5"/>
  <sheetViews>
    <sheetView topLeftCell="A16" workbookViewId="0">
      <selection activeCell="G22" sqref="G22"/>
    </sheetView>
  </sheetViews>
  <sheetFormatPr defaultRowHeight="15" x14ac:dyDescent="0.25"/>
  <sheetData>
    <row r="2" spans="8:14" x14ac:dyDescent="0.25">
      <c r="I2" s="51" t="s">
        <v>23</v>
      </c>
      <c r="J2" s="51"/>
      <c r="K2" s="51"/>
      <c r="L2" s="51"/>
      <c r="M2" s="51"/>
      <c r="N2" s="51"/>
    </row>
    <row r="3" spans="8:14" x14ac:dyDescent="0.25">
      <c r="I3" s="3">
        <v>7.3179099999999997E-2</v>
      </c>
      <c r="J3" s="3">
        <v>7.5521400000000002E-2</v>
      </c>
      <c r="K3" s="3">
        <v>-5.3258999999999997E-3</v>
      </c>
      <c r="L3" s="3">
        <v>7.1907100000000002E-2</v>
      </c>
      <c r="M3" s="3">
        <v>0.10544290000000001</v>
      </c>
    </row>
    <row r="4" spans="8:14" x14ac:dyDescent="0.25">
      <c r="H4" s="2" t="s">
        <v>24</v>
      </c>
      <c r="I4" s="2">
        <f>2020</f>
        <v>2020</v>
      </c>
      <c r="J4" s="2">
        <f>I4-1</f>
        <v>2019</v>
      </c>
      <c r="K4" s="2">
        <f>J4-1</f>
        <v>2018</v>
      </c>
      <c r="L4" s="2">
        <f>K4-1</f>
        <v>2017</v>
      </c>
      <c r="M4" s="2">
        <f>L4-1</f>
        <v>2016</v>
      </c>
      <c r="N4" s="2">
        <f>M4-1</f>
        <v>2015</v>
      </c>
    </row>
    <row r="5" spans="8:14" x14ac:dyDescent="0.25">
      <c r="H5" t="s">
        <v>0</v>
      </c>
      <c r="I5" s="1">
        <v>60</v>
      </c>
      <c r="J5" s="1">
        <f>I5/(1+I$3)</f>
        <v>55.908654948647438</v>
      </c>
      <c r="K5" s="1">
        <f>J5/(1+J$3)</f>
        <v>51.982838229576316</v>
      </c>
      <c r="L5" s="1">
        <f>K5/(1+K$3)</f>
        <v>52.261176026978397</v>
      </c>
      <c r="M5" s="1">
        <f>L5/(1+L$3)</f>
        <v>48.755322198144221</v>
      </c>
      <c r="N5" s="1">
        <f>M5/(1+M$3)</f>
        <v>44.104785691006043</v>
      </c>
    </row>
  </sheetData>
  <mergeCells count="1">
    <mergeCell ref="I2:N2"/>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K2"/>
  <sheetViews>
    <sheetView workbookViewId="0">
      <selection activeCell="G22" sqref="G22"/>
    </sheetView>
  </sheetViews>
  <sheetFormatPr defaultRowHeight="15" x14ac:dyDescent="0.25"/>
  <sheetData>
    <row r="1" spans="11:11" x14ac:dyDescent="0.25">
      <c r="K1" s="22" t="s">
        <v>28</v>
      </c>
    </row>
    <row r="2" spans="11:11" x14ac:dyDescent="0.25">
      <c r="K2" s="23" t="s">
        <v>29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26"/>
  <sheetViews>
    <sheetView showGridLines="0" zoomScale="90" zoomScaleNormal="90" workbookViewId="0">
      <selection activeCell="D24" sqref="D24"/>
    </sheetView>
  </sheetViews>
  <sheetFormatPr defaultRowHeight="15" x14ac:dyDescent="0.25"/>
  <cols>
    <col min="1" max="1" width="3" customWidth="1"/>
    <col min="2" max="2" width="59.7109375" customWidth="1"/>
    <col min="3" max="3" width="9.140625" style="29"/>
    <col min="6" max="6" width="10.28515625" style="17" customWidth="1"/>
    <col min="7" max="24" width="0" hidden="1" customWidth="1"/>
    <col min="25" max="25" width="50.85546875" customWidth="1"/>
  </cols>
  <sheetData>
    <row r="1" spans="2:25" ht="15.75" x14ac:dyDescent="0.25">
      <c r="B1" s="47" t="s">
        <v>31</v>
      </c>
      <c r="C1" s="47"/>
      <c r="D1" s="47"/>
      <c r="E1" s="47"/>
      <c r="F1" s="47"/>
    </row>
    <row r="2" spans="2:25" x14ac:dyDescent="0.25">
      <c r="B2" s="48" t="s">
        <v>34</v>
      </c>
      <c r="C2" s="48"/>
      <c r="D2" s="48"/>
      <c r="E2" s="48"/>
      <c r="F2" s="48"/>
    </row>
    <row r="3" spans="2:25" x14ac:dyDescent="0.25">
      <c r="D3" s="52" t="s">
        <v>25</v>
      </c>
      <c r="E3" s="52"/>
      <c r="F3" s="52"/>
      <c r="G3" s="52"/>
      <c r="H3" s="52"/>
      <c r="I3" s="52"/>
      <c r="J3" s="52"/>
      <c r="K3" s="52"/>
      <c r="L3" s="52"/>
      <c r="M3" s="52"/>
      <c r="N3" s="52"/>
      <c r="O3" s="52"/>
      <c r="P3" s="52"/>
      <c r="Q3" s="52"/>
      <c r="R3" s="52"/>
      <c r="S3" s="52"/>
      <c r="T3" s="52"/>
      <c r="U3" s="52"/>
      <c r="V3" s="52"/>
    </row>
    <row r="4" spans="2:25" x14ac:dyDescent="0.25">
      <c r="D4" s="53">
        <v>2021</v>
      </c>
      <c r="E4" s="54"/>
      <c r="F4" s="55"/>
      <c r="G4" s="44">
        <v>2020</v>
      </c>
      <c r="H4" s="45"/>
      <c r="I4" s="46"/>
      <c r="J4" s="44">
        <v>2019</v>
      </c>
      <c r="K4" s="45"/>
      <c r="L4" s="46"/>
      <c r="M4" s="44">
        <v>2018</v>
      </c>
      <c r="N4" s="45"/>
      <c r="O4" s="46"/>
      <c r="P4" s="44">
        <v>2017</v>
      </c>
      <c r="Q4" s="45"/>
      <c r="R4" s="46"/>
      <c r="S4" s="44">
        <v>2016</v>
      </c>
      <c r="T4" s="45"/>
      <c r="U4" s="46"/>
      <c r="V4" s="21">
        <v>2015</v>
      </c>
    </row>
    <row r="5" spans="2:25" ht="30" x14ac:dyDescent="0.25">
      <c r="B5" s="31" t="s">
        <v>3</v>
      </c>
      <c r="C5" s="31" t="s">
        <v>4</v>
      </c>
      <c r="D5" s="32" t="s">
        <v>25</v>
      </c>
      <c r="E5" s="32" t="s">
        <v>30</v>
      </c>
      <c r="F5" s="33" t="s">
        <v>27</v>
      </c>
      <c r="G5" s="13" t="s">
        <v>25</v>
      </c>
      <c r="H5" s="13" t="s">
        <v>26</v>
      </c>
      <c r="I5" s="16" t="s">
        <v>27</v>
      </c>
      <c r="J5" s="13" t="s">
        <v>25</v>
      </c>
      <c r="K5" s="13" t="s">
        <v>26</v>
      </c>
      <c r="L5" s="16" t="s">
        <v>27</v>
      </c>
      <c r="M5" s="13" t="s">
        <v>25</v>
      </c>
      <c r="N5" s="13" t="s">
        <v>26</v>
      </c>
      <c r="O5" s="16" t="s">
        <v>27</v>
      </c>
      <c r="P5" s="13" t="s">
        <v>25</v>
      </c>
      <c r="Q5" s="13" t="s">
        <v>26</v>
      </c>
      <c r="R5" s="16" t="s">
        <v>27</v>
      </c>
      <c r="S5" s="13" t="s">
        <v>25</v>
      </c>
      <c r="T5" s="13" t="s">
        <v>26</v>
      </c>
      <c r="U5" s="16" t="s">
        <v>27</v>
      </c>
      <c r="V5" s="16" t="s">
        <v>27</v>
      </c>
    </row>
    <row r="6" spans="2:25" ht="36.75" customHeight="1" x14ac:dyDescent="0.25">
      <c r="B6" s="25" t="s">
        <v>32</v>
      </c>
      <c r="C6" s="24" t="s">
        <v>6</v>
      </c>
      <c r="D6" s="27">
        <v>103.44</v>
      </c>
      <c r="E6" s="28">
        <v>0.10738490000000001</v>
      </c>
      <c r="F6" s="27">
        <f>D6*(1+E6)</f>
        <v>114.547894056</v>
      </c>
      <c r="G6" s="19">
        <v>78.272116928106414</v>
      </c>
      <c r="H6" s="20">
        <v>7.3179099999999997E-2</v>
      </c>
      <c r="I6" s="19">
        <f t="shared" ref="I6:I14" si="0">G6*(1+H6)</f>
        <v>84</v>
      </c>
      <c r="J6" s="19">
        <v>72.77597352140684</v>
      </c>
      <c r="K6" s="20">
        <v>7.5521400000000002E-2</v>
      </c>
      <c r="L6" s="19">
        <f t="shared" ref="L6:L14" si="1">J6*(1+K6)</f>
        <v>78.272116928106414</v>
      </c>
      <c r="M6" s="7">
        <v>73.165646437769752</v>
      </c>
      <c r="N6" s="14">
        <v>-5.3258999999999997E-3</v>
      </c>
      <c r="O6" s="7">
        <f t="shared" ref="O6:O14" si="2">M6*(1+N6)</f>
        <v>72.77597352140684</v>
      </c>
      <c r="P6" s="7">
        <v>68.25745107740191</v>
      </c>
      <c r="Q6" s="14">
        <v>7.1907100000000002E-2</v>
      </c>
      <c r="R6" s="7">
        <f t="shared" ref="R6:R14" si="3">P6*(1+Q6)</f>
        <v>73.165646437769752</v>
      </c>
      <c r="S6" s="7">
        <v>61.74669996740846</v>
      </c>
      <c r="T6" s="14">
        <v>0.10544290000000001</v>
      </c>
      <c r="U6" s="7">
        <f t="shared" ref="U6:U14" si="4">S6*(1+T6)</f>
        <v>68.25745107740191</v>
      </c>
      <c r="V6" s="7">
        <v>61.74669996740846</v>
      </c>
    </row>
    <row r="7" spans="2:25" hidden="1" x14ac:dyDescent="0.25">
      <c r="B7" s="26" t="s">
        <v>7</v>
      </c>
      <c r="C7" s="24" t="s">
        <v>8</v>
      </c>
      <c r="D7" s="27">
        <v>24.63</v>
      </c>
      <c r="E7" s="28">
        <v>0.10738490000000001</v>
      </c>
      <c r="F7" s="27">
        <f>D7*(1+E7)</f>
        <v>27.274890086999999</v>
      </c>
      <c r="G7" s="19">
        <v>18.636218316215814</v>
      </c>
      <c r="H7" s="20">
        <v>7.3179099999999997E-2</v>
      </c>
      <c r="I7" s="19">
        <f t="shared" si="0"/>
        <v>20</v>
      </c>
      <c r="J7" s="19">
        <v>17.327612743192105</v>
      </c>
      <c r="K7" s="20">
        <v>7.5521400000000002E-2</v>
      </c>
      <c r="L7" s="19">
        <f t="shared" si="1"/>
        <v>18.636218316215814</v>
      </c>
      <c r="M7" s="7">
        <v>17.420392008992799</v>
      </c>
      <c r="N7" s="14">
        <v>-5.3258999999999997E-3</v>
      </c>
      <c r="O7" s="7">
        <f t="shared" si="2"/>
        <v>17.327612743192105</v>
      </c>
      <c r="P7" s="7">
        <v>16.251774066048075</v>
      </c>
      <c r="Q7" s="14">
        <v>7.1907100000000002E-2</v>
      </c>
      <c r="R7" s="7">
        <f t="shared" si="3"/>
        <v>17.420392008992799</v>
      </c>
      <c r="S7" s="7">
        <v>14.701595230335348</v>
      </c>
      <c r="T7" s="14">
        <v>0.10544290000000001</v>
      </c>
      <c r="U7" s="7">
        <f t="shared" si="4"/>
        <v>16.251774066048075</v>
      </c>
      <c r="V7" s="7">
        <v>14.701595230335348</v>
      </c>
    </row>
    <row r="8" spans="2:25" ht="91.5" customHeight="1" x14ac:dyDescent="0.25">
      <c r="B8" s="25" t="s">
        <v>33</v>
      </c>
      <c r="C8" s="24" t="s">
        <v>6</v>
      </c>
      <c r="D8" s="27">
        <v>155.16</v>
      </c>
      <c r="E8" s="28">
        <v>0.10738490000000001</v>
      </c>
      <c r="F8" s="27">
        <f t="shared" ref="F8:F14" si="5">D8*(1+E8)</f>
        <v>171.821841084</v>
      </c>
      <c r="G8" s="19"/>
      <c r="H8" s="20"/>
      <c r="I8" s="19"/>
      <c r="J8" s="19"/>
      <c r="K8" s="20"/>
      <c r="L8" s="19"/>
      <c r="M8" s="7"/>
      <c r="N8" s="14"/>
      <c r="O8" s="7"/>
      <c r="P8" s="7"/>
      <c r="Q8" s="14"/>
      <c r="R8" s="7"/>
      <c r="S8" s="7"/>
      <c r="T8" s="14"/>
      <c r="U8" s="7"/>
      <c r="V8" s="7"/>
    </row>
    <row r="9" spans="2:25" x14ac:dyDescent="0.25">
      <c r="B9" s="37" t="s">
        <v>9</v>
      </c>
      <c r="C9" s="38" t="s">
        <v>8</v>
      </c>
      <c r="D9" s="39">
        <v>16.010000000000002</v>
      </c>
      <c r="E9" s="40">
        <v>0.10738490000000001</v>
      </c>
      <c r="F9" s="39">
        <f t="shared" si="5"/>
        <v>17.729232249000002</v>
      </c>
      <c r="G9" s="19">
        <v>12.113541905540279</v>
      </c>
      <c r="H9" s="20">
        <v>7.3179099999999997E-2</v>
      </c>
      <c r="I9" s="19">
        <f t="shared" si="0"/>
        <v>13</v>
      </c>
      <c r="J9" s="19">
        <v>11.262948283074868</v>
      </c>
      <c r="K9" s="20">
        <v>7.5521400000000002E-2</v>
      </c>
      <c r="L9" s="19">
        <f t="shared" si="1"/>
        <v>12.113541905540279</v>
      </c>
      <c r="M9" s="7">
        <v>11.32325480584532</v>
      </c>
      <c r="N9" s="14">
        <v>-5.3258999999999997E-3</v>
      </c>
      <c r="O9" s="7">
        <f t="shared" si="2"/>
        <v>11.262948283074868</v>
      </c>
      <c r="P9" s="7">
        <v>10.563653142931248</v>
      </c>
      <c r="Q9" s="14">
        <v>7.1907100000000002E-2</v>
      </c>
      <c r="R9" s="7">
        <f t="shared" si="3"/>
        <v>11.32325480584532</v>
      </c>
      <c r="S9" s="7">
        <v>9.5560368997179754</v>
      </c>
      <c r="T9" s="14">
        <v>0.10544290000000001</v>
      </c>
      <c r="U9" s="7">
        <f t="shared" si="4"/>
        <v>10.563653142931248</v>
      </c>
      <c r="V9" s="7">
        <v>9.5560368997179754</v>
      </c>
      <c r="Y9" t="s">
        <v>36</v>
      </c>
    </row>
    <row r="10" spans="2:25" x14ac:dyDescent="0.25">
      <c r="B10" s="26" t="s">
        <v>10</v>
      </c>
      <c r="C10" s="24" t="s">
        <v>8</v>
      </c>
      <c r="D10" s="27">
        <v>21.55</v>
      </c>
      <c r="E10" s="28">
        <v>0.10738490000000001</v>
      </c>
      <c r="F10" s="27">
        <f t="shared" si="5"/>
        <v>23.864144595000003</v>
      </c>
      <c r="G10" s="19">
        <v>16.306691026688835</v>
      </c>
      <c r="H10" s="20">
        <v>7.3179099999999997E-2</v>
      </c>
      <c r="I10" s="19">
        <f t="shared" si="0"/>
        <v>17.5</v>
      </c>
      <c r="J10" s="19">
        <v>15.16166115029309</v>
      </c>
      <c r="K10" s="20">
        <v>7.5521400000000002E-2</v>
      </c>
      <c r="L10" s="19">
        <f t="shared" si="1"/>
        <v>16.306691026688835</v>
      </c>
      <c r="M10" s="7">
        <v>15.242843007868698</v>
      </c>
      <c r="N10" s="14">
        <v>-5.3258999999999997E-3</v>
      </c>
      <c r="O10" s="7">
        <f t="shared" si="2"/>
        <v>15.16166115029309</v>
      </c>
      <c r="P10" s="7">
        <v>14.220302307792064</v>
      </c>
      <c r="Q10" s="14">
        <v>7.1907100000000002E-2</v>
      </c>
      <c r="R10" s="7">
        <f t="shared" si="3"/>
        <v>15.242843007868698</v>
      </c>
      <c r="S10" s="7">
        <v>12.863895826543429</v>
      </c>
      <c r="T10" s="14">
        <v>0.10544290000000001</v>
      </c>
      <c r="U10" s="7">
        <f t="shared" si="4"/>
        <v>14.220302307792064</v>
      </c>
      <c r="V10" s="7">
        <v>12.863895826543429</v>
      </c>
    </row>
    <row r="11" spans="2:25" x14ac:dyDescent="0.25">
      <c r="B11" s="26" t="s">
        <v>11</v>
      </c>
      <c r="C11" s="24" t="s">
        <v>6</v>
      </c>
      <c r="D11" s="27">
        <v>8.6199999999999992</v>
      </c>
      <c r="E11" s="28">
        <v>0.10738490000000001</v>
      </c>
      <c r="F11" s="27">
        <f t="shared" si="5"/>
        <v>9.5456578379999986</v>
      </c>
      <c r="G11" s="19">
        <v>6.5226764106755342</v>
      </c>
      <c r="H11" s="20">
        <v>7.3179099999999997E-2</v>
      </c>
      <c r="I11" s="19">
        <f t="shared" si="0"/>
        <v>7</v>
      </c>
      <c r="J11" s="19">
        <v>6.0646644601172364</v>
      </c>
      <c r="K11" s="20">
        <v>7.5521400000000002E-2</v>
      </c>
      <c r="L11" s="19">
        <f t="shared" si="1"/>
        <v>6.5226764106755342</v>
      </c>
      <c r="M11" s="7">
        <v>6.0971372031474793</v>
      </c>
      <c r="N11" s="14">
        <v>-5.3258999999999997E-3</v>
      </c>
      <c r="O11" s="7">
        <f t="shared" si="2"/>
        <v>6.0646644601172364</v>
      </c>
      <c r="P11" s="7">
        <v>5.6881209231168253</v>
      </c>
      <c r="Q11" s="14">
        <v>7.1907100000000002E-2</v>
      </c>
      <c r="R11" s="7">
        <f t="shared" si="3"/>
        <v>6.0971372031474793</v>
      </c>
      <c r="S11" s="7">
        <v>5.1455583306173711</v>
      </c>
      <c r="T11" s="14">
        <v>0.10544290000000001</v>
      </c>
      <c r="U11" s="7">
        <f t="shared" si="4"/>
        <v>5.6881209231168253</v>
      </c>
      <c r="V11" s="7">
        <v>5.1455583306173711</v>
      </c>
    </row>
    <row r="12" spans="2:25" x14ac:dyDescent="0.25">
      <c r="B12" s="26" t="s">
        <v>12</v>
      </c>
      <c r="C12" s="24" t="s">
        <v>6</v>
      </c>
      <c r="D12" s="27">
        <v>18.47</v>
      </c>
      <c r="E12" s="28">
        <v>0.10738490000000001</v>
      </c>
      <c r="F12" s="27">
        <f t="shared" si="5"/>
        <v>20.453399102999999</v>
      </c>
      <c r="G12" s="19">
        <v>13.97716373716186</v>
      </c>
      <c r="H12" s="20">
        <v>7.3179099999999997E-2</v>
      </c>
      <c r="I12" s="19">
        <f t="shared" si="0"/>
        <v>15</v>
      </c>
      <c r="J12" s="19">
        <v>12.995709557394079</v>
      </c>
      <c r="K12" s="20">
        <v>7.5521400000000002E-2</v>
      </c>
      <c r="L12" s="19">
        <f t="shared" si="1"/>
        <v>13.97716373716186</v>
      </c>
      <c r="M12" s="7">
        <v>13.065294006744599</v>
      </c>
      <c r="N12" s="14">
        <v>-5.3258999999999997E-3</v>
      </c>
      <c r="O12" s="7">
        <f t="shared" si="2"/>
        <v>12.995709557394079</v>
      </c>
      <c r="P12" s="7">
        <v>12.188830549536055</v>
      </c>
      <c r="Q12" s="14">
        <v>7.1907100000000002E-2</v>
      </c>
      <c r="R12" s="7">
        <f t="shared" si="3"/>
        <v>13.065294006744599</v>
      </c>
      <c r="S12" s="7">
        <v>11.026196422751511</v>
      </c>
      <c r="T12" s="14">
        <v>0.10544290000000001</v>
      </c>
      <c r="U12" s="7">
        <f t="shared" si="4"/>
        <v>12.188830549536055</v>
      </c>
      <c r="V12" s="7">
        <v>11.026196422751511</v>
      </c>
    </row>
    <row r="13" spans="2:25" x14ac:dyDescent="0.25">
      <c r="B13" s="26" t="s">
        <v>13</v>
      </c>
      <c r="C13" s="24" t="s">
        <v>8</v>
      </c>
      <c r="D13" s="27">
        <v>19.7</v>
      </c>
      <c r="E13" s="28">
        <v>0.10738490000000001</v>
      </c>
      <c r="F13" s="27">
        <f t="shared" si="5"/>
        <v>21.815482530000001</v>
      </c>
      <c r="G13" s="19">
        <v>14.908974652972651</v>
      </c>
      <c r="H13" s="20">
        <v>7.3179099999999997E-2</v>
      </c>
      <c r="I13" s="19">
        <f t="shared" si="0"/>
        <v>16</v>
      </c>
      <c r="J13" s="19">
        <v>13.862090194553685</v>
      </c>
      <c r="K13" s="20">
        <v>7.5521400000000002E-2</v>
      </c>
      <c r="L13" s="19">
        <f t="shared" si="1"/>
        <v>14.908974652972651</v>
      </c>
      <c r="M13" s="7">
        <v>13.936313607194242</v>
      </c>
      <c r="N13" s="14">
        <v>-5.3258999999999997E-3</v>
      </c>
      <c r="O13" s="7">
        <f t="shared" si="2"/>
        <v>13.862090194553685</v>
      </c>
      <c r="P13" s="7">
        <v>13.001419252838462</v>
      </c>
      <c r="Q13" s="14">
        <v>7.1907100000000002E-2</v>
      </c>
      <c r="R13" s="7">
        <f t="shared" si="3"/>
        <v>13.936313607194242</v>
      </c>
      <c r="S13" s="7">
        <v>11.761276184268281</v>
      </c>
      <c r="T13" s="14">
        <v>0.10544290000000001</v>
      </c>
      <c r="U13" s="7">
        <f t="shared" si="4"/>
        <v>13.001419252838462</v>
      </c>
      <c r="V13" s="7">
        <v>11.761276184268281</v>
      </c>
    </row>
    <row r="14" spans="2:25" x14ac:dyDescent="0.25">
      <c r="B14" s="26" t="s">
        <v>14</v>
      </c>
      <c r="C14" s="24" t="s">
        <v>8</v>
      </c>
      <c r="D14" s="27">
        <v>62.06</v>
      </c>
      <c r="E14" s="28">
        <v>0.10738490000000001</v>
      </c>
      <c r="F14" s="27">
        <f t="shared" si="5"/>
        <v>68.724306894000009</v>
      </c>
      <c r="G14" s="19">
        <v>46.96327015686385</v>
      </c>
      <c r="H14" s="20">
        <v>7.3179099999999997E-2</v>
      </c>
      <c r="I14" s="19">
        <f t="shared" si="0"/>
        <v>50.4</v>
      </c>
      <c r="J14" s="19">
        <v>43.665584112844108</v>
      </c>
      <c r="K14" s="20">
        <v>7.5521400000000002E-2</v>
      </c>
      <c r="L14" s="19">
        <f t="shared" si="1"/>
        <v>46.96327015686385</v>
      </c>
      <c r="M14" s="7">
        <v>43.899387862661861</v>
      </c>
      <c r="N14" s="14">
        <v>-5.3258999999999997E-3</v>
      </c>
      <c r="O14" s="7">
        <f t="shared" si="2"/>
        <v>43.665584112844108</v>
      </c>
      <c r="P14" s="7">
        <v>40.954470646441152</v>
      </c>
      <c r="Q14" s="14">
        <v>7.1907100000000002E-2</v>
      </c>
      <c r="R14" s="7">
        <f t="shared" si="3"/>
        <v>43.899387862661861</v>
      </c>
      <c r="S14" s="7">
        <v>37.048019980445083</v>
      </c>
      <c r="T14" s="14">
        <v>0.10544290000000001</v>
      </c>
      <c r="U14" s="7">
        <f t="shared" si="4"/>
        <v>40.954470646441152</v>
      </c>
      <c r="V14" s="7">
        <v>37.048019980445083</v>
      </c>
    </row>
    <row r="15" spans="2:25" x14ac:dyDescent="0.25">
      <c r="I15" s="4"/>
      <c r="L15" s="4"/>
      <c r="O15" s="4"/>
      <c r="R15" s="4"/>
      <c r="U15" s="4"/>
      <c r="V15" s="4"/>
    </row>
    <row r="17" spans="2:22" x14ac:dyDescent="0.25">
      <c r="B17" s="8" t="s">
        <v>15</v>
      </c>
    </row>
    <row r="19" spans="2:22" x14ac:dyDescent="0.25">
      <c r="B19" s="9" t="s">
        <v>16</v>
      </c>
    </row>
    <row r="20" spans="2:22" x14ac:dyDescent="0.25">
      <c r="B20" s="9" t="s">
        <v>17</v>
      </c>
    </row>
    <row r="21" spans="2:22" x14ac:dyDescent="0.25">
      <c r="B21" s="9" t="s">
        <v>18</v>
      </c>
    </row>
    <row r="22" spans="2:22" x14ac:dyDescent="0.25">
      <c r="B22" s="9" t="s">
        <v>19</v>
      </c>
    </row>
    <row r="23" spans="2:22" x14ac:dyDescent="0.25">
      <c r="B23" t="s">
        <v>20</v>
      </c>
    </row>
    <row r="24" spans="2:22" x14ac:dyDescent="0.25">
      <c r="B24" t="s">
        <v>21</v>
      </c>
    </row>
    <row r="26" spans="2:22" x14ac:dyDescent="0.25">
      <c r="B26" s="10"/>
      <c r="C26" s="30"/>
      <c r="D26" s="10"/>
      <c r="E26" s="10"/>
      <c r="F26" s="18"/>
      <c r="G26" s="10"/>
      <c r="H26" s="10"/>
      <c r="I26" s="10"/>
      <c r="J26" s="10"/>
      <c r="K26" s="10"/>
      <c r="L26" s="10"/>
      <c r="M26" s="10"/>
      <c r="N26" s="10"/>
      <c r="O26" s="10"/>
      <c r="P26" s="10"/>
      <c r="Q26" s="10"/>
      <c r="R26" s="10"/>
      <c r="S26" s="10"/>
      <c r="T26" s="10"/>
      <c r="U26" s="10"/>
      <c r="V26" s="10"/>
    </row>
  </sheetData>
  <mergeCells count="9">
    <mergeCell ref="B1:F1"/>
    <mergeCell ref="B2:F2"/>
    <mergeCell ref="D3:V3"/>
    <mergeCell ref="D4:F4"/>
    <mergeCell ref="G4:I4"/>
    <mergeCell ref="J4:L4"/>
    <mergeCell ref="M4:O4"/>
    <mergeCell ref="P4:R4"/>
    <mergeCell ref="S4:U4"/>
  </mergeCells>
  <pageMargins left="0.23622047244094491" right="0.23622047244094491" top="0.74803149606299213" bottom="0.74803149606299213" header="0.31496062992125984" footer="0.31496062992125984"/>
  <pageSetup paperSize="9" scale="6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showGridLines="0" zoomScaleNormal="100" workbookViewId="0">
      <selection activeCell="D24" sqref="D24"/>
    </sheetView>
  </sheetViews>
  <sheetFormatPr defaultRowHeight="15" x14ac:dyDescent="0.25"/>
  <cols>
    <col min="1" max="1" width="3" customWidth="1"/>
    <col min="2" max="2" width="62.5703125" customWidth="1"/>
    <col min="3" max="3" width="9.140625" style="29"/>
    <col min="4" max="4" width="15.85546875" style="17" customWidth="1"/>
    <col min="5" max="6" width="9.140625" customWidth="1"/>
    <col min="7" max="7" width="50.85546875" customWidth="1"/>
  </cols>
  <sheetData>
    <row r="1" spans="2:4" ht="15.75" x14ac:dyDescent="0.25">
      <c r="B1" s="47" t="s">
        <v>31</v>
      </c>
      <c r="C1" s="47"/>
      <c r="D1" s="47"/>
    </row>
    <row r="2" spans="2:4" x14ac:dyDescent="0.25">
      <c r="B2" s="48" t="s">
        <v>34</v>
      </c>
      <c r="C2" s="48"/>
      <c r="D2" s="48"/>
    </row>
    <row r="3" spans="2:4" x14ac:dyDescent="0.25">
      <c r="D3" s="36" t="s">
        <v>43</v>
      </c>
    </row>
    <row r="4" spans="2:4" ht="18" customHeight="1" x14ac:dyDescent="0.25">
      <c r="B4" s="34" t="s">
        <v>3</v>
      </c>
      <c r="C4" s="34" t="s">
        <v>4</v>
      </c>
      <c r="D4" s="35" t="s">
        <v>35</v>
      </c>
    </row>
    <row r="5" spans="2:4" ht="30" customHeight="1" x14ac:dyDescent="0.25">
      <c r="B5" s="25" t="s">
        <v>32</v>
      </c>
      <c r="C5" s="24" t="s">
        <v>6</v>
      </c>
      <c r="D5" s="27">
        <v>114.55</v>
      </c>
    </row>
    <row r="6" spans="2:4" hidden="1" x14ac:dyDescent="0.25">
      <c r="B6" s="26" t="s">
        <v>7</v>
      </c>
      <c r="C6" s="24" t="s">
        <v>8</v>
      </c>
      <c r="D6" s="27" t="e">
        <f>#REF!*(1+#REF!)</f>
        <v>#REF!</v>
      </c>
    </row>
    <row r="7" spans="2:4" ht="91.5" customHeight="1" x14ac:dyDescent="0.25">
      <c r="B7" s="25" t="s">
        <v>33</v>
      </c>
      <c r="C7" s="24" t="s">
        <v>6</v>
      </c>
      <c r="D7" s="27">
        <v>171.82</v>
      </c>
    </row>
    <row r="8" spans="2:4" x14ac:dyDescent="0.25">
      <c r="B8" s="41" t="s">
        <v>9</v>
      </c>
      <c r="C8" s="42" t="s">
        <v>8</v>
      </c>
      <c r="D8" s="27">
        <v>16.010000000000002</v>
      </c>
    </row>
    <row r="9" spans="2:4" x14ac:dyDescent="0.25">
      <c r="B9" s="26" t="s">
        <v>10</v>
      </c>
      <c r="C9" s="24" t="s">
        <v>8</v>
      </c>
      <c r="D9" s="27">
        <v>23.86</v>
      </c>
    </row>
    <row r="10" spans="2:4" x14ac:dyDescent="0.25">
      <c r="B10" s="26" t="s">
        <v>11</v>
      </c>
      <c r="C10" s="24" t="s">
        <v>6</v>
      </c>
      <c r="D10" s="27">
        <v>9.5500000000000007</v>
      </c>
    </row>
    <row r="11" spans="2:4" x14ac:dyDescent="0.25">
      <c r="B11" s="26" t="s">
        <v>12</v>
      </c>
      <c r="C11" s="24" t="s">
        <v>6</v>
      </c>
      <c r="D11" s="27">
        <v>20.45</v>
      </c>
    </row>
    <row r="12" spans="2:4" x14ac:dyDescent="0.25">
      <c r="B12" s="26" t="s">
        <v>13</v>
      </c>
      <c r="C12" s="24" t="s">
        <v>8</v>
      </c>
      <c r="D12" s="27">
        <v>21.82</v>
      </c>
    </row>
    <row r="13" spans="2:4" x14ac:dyDescent="0.25">
      <c r="B13" s="26" t="s">
        <v>14</v>
      </c>
      <c r="C13" s="24" t="s">
        <v>8</v>
      </c>
      <c r="D13" s="27">
        <v>68.72</v>
      </c>
    </row>
    <row r="15" spans="2:4" x14ac:dyDescent="0.25">
      <c r="B15" s="8" t="s">
        <v>15</v>
      </c>
    </row>
    <row r="17" spans="2:4" x14ac:dyDescent="0.25">
      <c r="B17" s="9" t="s">
        <v>16</v>
      </c>
    </row>
    <row r="18" spans="2:4" x14ac:dyDescent="0.25">
      <c r="B18" s="9" t="s">
        <v>37</v>
      </c>
    </row>
    <row r="19" spans="2:4" x14ac:dyDescent="0.25">
      <c r="B19" s="9" t="s">
        <v>38</v>
      </c>
    </row>
    <row r="20" spans="2:4" x14ac:dyDescent="0.25">
      <c r="B20" s="9" t="s">
        <v>39</v>
      </c>
    </row>
    <row r="21" spans="2:4" x14ac:dyDescent="0.25">
      <c r="B21" s="9" t="s">
        <v>40</v>
      </c>
    </row>
    <row r="22" spans="2:4" x14ac:dyDescent="0.25">
      <c r="B22" s="9" t="s">
        <v>19</v>
      </c>
    </row>
    <row r="23" spans="2:4" x14ac:dyDescent="0.25">
      <c r="B23" t="s">
        <v>41</v>
      </c>
    </row>
    <row r="24" spans="2:4" x14ac:dyDescent="0.25">
      <c r="B24" t="s">
        <v>42</v>
      </c>
      <c r="C24" s="30"/>
      <c r="D24" s="18"/>
    </row>
  </sheetData>
  <mergeCells count="2">
    <mergeCell ref="B1:D1"/>
    <mergeCell ref="B2:D2"/>
  </mergeCells>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4"/>
  <sheetViews>
    <sheetView showGridLines="0" tabSelected="1" zoomScaleNormal="100" workbookViewId="0">
      <selection activeCell="D13" sqref="D13"/>
    </sheetView>
  </sheetViews>
  <sheetFormatPr defaultRowHeight="15" x14ac:dyDescent="0.25"/>
  <cols>
    <col min="1" max="1" width="3" customWidth="1"/>
    <col min="2" max="2" width="62.5703125" customWidth="1"/>
    <col min="3" max="3" width="9.140625" style="29"/>
    <col min="4" max="4" width="15.85546875" style="17" customWidth="1"/>
    <col min="5" max="6" width="9.140625" customWidth="1"/>
    <col min="7" max="7" width="50.85546875" customWidth="1"/>
  </cols>
  <sheetData>
    <row r="1" spans="2:4" ht="15.75" x14ac:dyDescent="0.25">
      <c r="B1" s="47" t="s">
        <v>31</v>
      </c>
      <c r="C1" s="47"/>
      <c r="D1" s="47"/>
    </row>
    <row r="2" spans="2:4" x14ac:dyDescent="0.25">
      <c r="B2" s="48" t="s">
        <v>34</v>
      </c>
      <c r="C2" s="48"/>
      <c r="D2" s="48"/>
    </row>
    <row r="3" spans="2:4" x14ac:dyDescent="0.25">
      <c r="D3" s="36" t="s">
        <v>44</v>
      </c>
    </row>
    <row r="4" spans="2:4" ht="18" customHeight="1" x14ac:dyDescent="0.25">
      <c r="B4" s="34" t="s">
        <v>3</v>
      </c>
      <c r="C4" s="34" t="s">
        <v>4</v>
      </c>
      <c r="D4" s="35" t="s">
        <v>35</v>
      </c>
    </row>
    <row r="5" spans="2:4" ht="30" customHeight="1" x14ac:dyDescent="0.25">
      <c r="B5" s="25" t="s">
        <v>32</v>
      </c>
      <c r="C5" s="24" t="s">
        <v>6</v>
      </c>
      <c r="D5" s="27">
        <v>121.18</v>
      </c>
    </row>
    <row r="6" spans="2:4" hidden="1" x14ac:dyDescent="0.25">
      <c r="B6" s="26" t="s">
        <v>7</v>
      </c>
      <c r="C6" s="24" t="s">
        <v>8</v>
      </c>
      <c r="D6" s="27" t="e">
        <f>#REF!*(1+#REF!)</f>
        <v>#REF!</v>
      </c>
    </row>
    <row r="7" spans="2:4" ht="91.5" customHeight="1" x14ac:dyDescent="0.25">
      <c r="B7" s="25" t="s">
        <v>33</v>
      </c>
      <c r="C7" s="24" t="s">
        <v>6</v>
      </c>
      <c r="D7" s="27">
        <v>181.76</v>
      </c>
    </row>
    <row r="8" spans="2:4" x14ac:dyDescent="0.25">
      <c r="B8" s="41" t="s">
        <v>9</v>
      </c>
      <c r="C8" s="42" t="s">
        <v>8</v>
      </c>
      <c r="D8" s="27">
        <v>17.72</v>
      </c>
    </row>
    <row r="9" spans="2:4" x14ac:dyDescent="0.25">
      <c r="B9" s="26" t="s">
        <v>10</v>
      </c>
      <c r="C9" s="24" t="s">
        <v>8</v>
      </c>
      <c r="D9" s="27">
        <v>25.24</v>
      </c>
    </row>
    <row r="10" spans="2:4" x14ac:dyDescent="0.25">
      <c r="B10" s="26" t="s">
        <v>11</v>
      </c>
      <c r="C10" s="24" t="s">
        <v>6</v>
      </c>
      <c r="D10" s="27">
        <v>10.1</v>
      </c>
    </row>
    <row r="11" spans="2:4" x14ac:dyDescent="0.25">
      <c r="B11" s="26" t="s">
        <v>12</v>
      </c>
      <c r="C11" s="24" t="s">
        <v>6</v>
      </c>
      <c r="D11" s="27">
        <v>21.63</v>
      </c>
    </row>
    <row r="12" spans="2:4" x14ac:dyDescent="0.25">
      <c r="B12" s="26" t="s">
        <v>13</v>
      </c>
      <c r="C12" s="24" t="s">
        <v>8</v>
      </c>
      <c r="D12" s="27">
        <v>23.08</v>
      </c>
    </row>
    <row r="13" spans="2:4" x14ac:dyDescent="0.25">
      <c r="B13" s="26" t="s">
        <v>14</v>
      </c>
      <c r="C13" s="24" t="s">
        <v>8</v>
      </c>
      <c r="D13" s="27">
        <v>72.7</v>
      </c>
    </row>
    <row r="15" spans="2:4" x14ac:dyDescent="0.25">
      <c r="B15" s="8" t="s">
        <v>15</v>
      </c>
    </row>
    <row r="17" spans="2:4" x14ac:dyDescent="0.25">
      <c r="B17" s="9" t="s">
        <v>16</v>
      </c>
    </row>
    <row r="18" spans="2:4" x14ac:dyDescent="0.25">
      <c r="B18" s="9" t="s">
        <v>37</v>
      </c>
    </row>
    <row r="19" spans="2:4" x14ac:dyDescent="0.25">
      <c r="B19" s="9" t="s">
        <v>38</v>
      </c>
    </row>
    <row r="20" spans="2:4" x14ac:dyDescent="0.25">
      <c r="B20" s="9" t="s">
        <v>39</v>
      </c>
    </row>
    <row r="21" spans="2:4" x14ac:dyDescent="0.25">
      <c r="B21" s="9" t="s">
        <v>40</v>
      </c>
    </row>
    <row r="22" spans="2:4" x14ac:dyDescent="0.25">
      <c r="B22" s="9" t="s">
        <v>19</v>
      </c>
    </row>
    <row r="23" spans="2:4" x14ac:dyDescent="0.25">
      <c r="B23" t="s">
        <v>41</v>
      </c>
    </row>
    <row r="24" spans="2:4" x14ac:dyDescent="0.25">
      <c r="B24" t="s">
        <v>42</v>
      </c>
      <c r="C24" s="30"/>
      <c r="D24" s="18"/>
    </row>
  </sheetData>
  <mergeCells count="2">
    <mergeCell ref="B1:D1"/>
    <mergeCell ref="B2:D2"/>
  </mergeCells>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Bases de calculo Jan21</vt:lpstr>
      <vt:lpstr>Tabela ANTAQ</vt:lpstr>
      <vt:lpstr>Inflacao IGPM</vt:lpstr>
      <vt:lpstr>Inflacao IPCA</vt:lpstr>
      <vt:lpstr>Bases de calculo Dez21</vt:lpstr>
      <vt:lpstr>Bases de calculo Dez21 resumido</vt:lpstr>
      <vt:lpstr>Bases de calculo Fev23</vt:lpstr>
    </vt:vector>
  </TitlesOfParts>
  <Company>Vopak Americas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Souza</dc:creator>
  <cp:lastModifiedBy>izabel.barbosa</cp:lastModifiedBy>
  <cp:lastPrinted>2021-12-13T17:55:34Z</cp:lastPrinted>
  <dcterms:created xsi:type="dcterms:W3CDTF">2020-03-18T12:04:51Z</dcterms:created>
  <dcterms:modified xsi:type="dcterms:W3CDTF">2023-04-17T10:58:39Z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